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4.0 System Adequacy Estimates\4.2 Needs Assessment\Supporting Data\"/>
    </mc:Choice>
  </mc:AlternateContent>
  <xr:revisionPtr revIDLastSave="0" documentId="8_{96FBB50F-D3B8-4AA7-B681-8194CBECEE20}" xr6:coauthVersionLast="46" xr6:coauthVersionMax="46" xr10:uidLastSave="{00000000-0000-0000-0000-000000000000}"/>
  <bookViews>
    <workbookView xWindow="-120" yWindow="-15960" windowWidth="28035" windowHeight="13800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2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G3" i="5"/>
  <c r="F4" i="5"/>
  <c r="G4" i="5"/>
  <c r="F5" i="5"/>
  <c r="G5" i="5"/>
  <c r="F6" i="5"/>
  <c r="G6" i="5"/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23" i="5"/>
  <c r="F23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12" i="3" l="1"/>
  <c r="D14" i="3" s="1"/>
  <c r="D25" i="3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2" i="1"/>
  <c r="C14" i="1" s="1"/>
  <c r="D12" i="1"/>
  <c r="D14" i="1" s="1"/>
</calcChain>
</file>

<file path=xl/sharedStrings.xml><?xml version="1.0" encoding="utf-8"?>
<sst xmlns="http://schemas.openxmlformats.org/spreadsheetml/2006/main" count="295" uniqueCount="87">
  <si>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</si>
  <si>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</si>
  <si>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</si>
  <si>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</si>
  <si>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</si>
  <si>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</si>
  <si>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</si>
  <si>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</si>
  <si>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</si>
  <si>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</si>
  <si>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</si>
  <si>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</si>
  <si>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</si>
  <si>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</si>
  <si>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</si>
  <si>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</si>
  <si>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</si>
  <si>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</si>
  <si>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</si>
  <si>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</si>
  <si>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</si>
  <si>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</si>
  <si>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</si>
  <si>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</si>
  <si>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</si>
  <si>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</si>
  <si>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</si>
  <si>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</si>
  <si>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</si>
  <si>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</si>
  <si>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</si>
  <si>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</si>
  <si>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</si>
  <si>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</si>
  <si>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</si>
  <si>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</si>
  <si>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 xml:space="preserve"> 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</si>
  <si>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</si>
  <si>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</si>
  <si>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</si>
  <si>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</si>
  <si>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</si>
  <si>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</si>
  <si>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</si>
  <si>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</si>
  <si>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</si>
  <si>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</si>
  <si>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</si>
  <si>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</si>
  <si>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</si>
  <si>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</si>
  <si>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</si>
  <si>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</si>
  <si>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</si>
  <si>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</si>
  <si>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</si>
  <si>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</si>
  <si>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Peak Int</t>
  </si>
  <si>
    <t>Energy Int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</si>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</sst>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b/>
      <sz val="11"/>
      <color theme="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8" borderId="0" applyNumberFormat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1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1" fillId="6" borderId="7" xfId="0" applyFont="1" applyFill="1" applyBorder="1"/>
    <xf numFmtId="0" fontId="0" fillId="6" borderId="7" xfId="0" applyFont="1" applyFill="1" applyBorder="1"/>
    <xf numFmtId="0" fontId="1" fillId="0" borderId="0" xfId="0" applyFont="1" applyFill="1"/>
    <xf numFmtId="0" fontId="3" fillId="0" borderId="0" xfId="1"/>
    <xf numFmtId="0" fontId="1" fillId="5" borderId="9" xfId="0" applyFont="1" applyFill="1" applyBorder="1"/>
    <xf numFmtId="0" fontId="0" fillId="0" borderId="0" xfId="0" applyFill="1" applyAlignment="1">
      <alignment horizontal="left"/>
    </xf>
    <xf numFmtId="0" fontId="1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/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7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3" borderId="10" xfId="0" applyFont="1" applyFill="1" applyBorder="1"/>
    <xf numFmtId="0" fontId="1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9" fillId="8" borderId="0" xfId="4"/>
    <xf numFmtId="1" fontId="0" fillId="5" borderId="6" xfId="0" applyNumberFormat="1" applyFill="1" applyBorder="1" applyAlignment="1">
      <alignment horizontal="center"/>
    </xf>
    <xf numFmtId="1" fontId="0" fillId="0" borderId="0" xfId="0" applyNumberFormat="1"/>
    <xf numFmtId="164" fontId="11" fillId="2" borderId="7" xfId="2" applyNumberFormat="1" applyFon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5">
    <cellStyle name="Comma" xfId="3" builtinId="3"/>
    <cellStyle name="Good" xfId="4" builtinId="26"/>
    <cellStyle name="Hyperlink" xfId="1" builtinId="8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ARM Interpolation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Int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5.9442456122182748E-2</c:v>
                </c:pt>
                <c:pt idx="1">
                  <c:v>-1.1843222539981078E-2</c:v>
                </c:pt>
                <c:pt idx="2">
                  <c:v>0.17886204511315926</c:v>
                </c:pt>
                <c:pt idx="3">
                  <c:v>9.3125956296866264E-2</c:v>
                </c:pt>
                <c:pt idx="4">
                  <c:v>5.9442456122182748E-2</c:v>
                </c:pt>
                <c:pt idx="5">
                  <c:v>-1.1843222539981078E-2</c:v>
                </c:pt>
                <c:pt idx="6">
                  <c:v>0.17886204511315926</c:v>
                </c:pt>
                <c:pt idx="7">
                  <c:v>9.3125956296866264E-2</c:v>
                </c:pt>
                <c:pt idx="8">
                  <c:v>4.4581842091637063E-2</c:v>
                </c:pt>
                <c:pt idx="9">
                  <c:v>-2.6059438077227763E-2</c:v>
                </c:pt>
                <c:pt idx="10">
                  <c:v>0.13414653383486944</c:v>
                </c:pt>
                <c:pt idx="11">
                  <c:v>6.9844467222649698E-2</c:v>
                </c:pt>
                <c:pt idx="12">
                  <c:v>2.9721228061091377E-2</c:v>
                </c:pt>
                <c:pt idx="13">
                  <c:v>-4.0275653614474452E-2</c:v>
                </c:pt>
                <c:pt idx="14">
                  <c:v>8.9431022556579615E-2</c:v>
                </c:pt>
                <c:pt idx="15">
                  <c:v>4.6562978148433132E-2</c:v>
                </c:pt>
                <c:pt idx="16">
                  <c:v>1.486061403054569E-2</c:v>
                </c:pt>
                <c:pt idx="17">
                  <c:v>-5.4491869151721134E-2</c:v>
                </c:pt>
                <c:pt idx="18">
                  <c:v>4.47155112782898E-2</c:v>
                </c:pt>
                <c:pt idx="19">
                  <c:v>2.3281489074216566E-2</c:v>
                </c:pt>
                <c:pt idx="20">
                  <c:v>0</c:v>
                </c:pt>
                <c:pt idx="21">
                  <c:v>-6.8708084688967816E-2</c:v>
                </c:pt>
                <c:pt idx="22">
                  <c:v>0</c:v>
                </c:pt>
                <c:pt idx="23">
                  <c:v>0</c:v>
                </c:pt>
                <c:pt idx="24">
                  <c:v>-8.2220942916096298E-3</c:v>
                </c:pt>
                <c:pt idx="25">
                  <c:v>-7.0408965865767253E-2</c:v>
                </c:pt>
                <c:pt idx="26">
                  <c:v>0</c:v>
                </c:pt>
                <c:pt idx="27">
                  <c:v>-2.600714557550152E-2</c:v>
                </c:pt>
                <c:pt idx="28">
                  <c:v>-1.644418858321926E-2</c:v>
                </c:pt>
                <c:pt idx="29">
                  <c:v>-7.2109847042566691E-2</c:v>
                </c:pt>
                <c:pt idx="30">
                  <c:v>0</c:v>
                </c:pt>
                <c:pt idx="31">
                  <c:v>-5.2014291151003041E-2</c:v>
                </c:pt>
                <c:pt idx="32">
                  <c:v>-2.4666282874828888E-2</c:v>
                </c:pt>
                <c:pt idx="33">
                  <c:v>-7.3810728219366128E-2</c:v>
                </c:pt>
                <c:pt idx="34">
                  <c:v>0</c:v>
                </c:pt>
                <c:pt idx="35">
                  <c:v>-7.8021436726504564E-2</c:v>
                </c:pt>
                <c:pt idx="36">
                  <c:v>-3.2888377166438519E-2</c:v>
                </c:pt>
                <c:pt idx="37">
                  <c:v>-7.5511609396165566E-2</c:v>
                </c:pt>
                <c:pt idx="38">
                  <c:v>0</c:v>
                </c:pt>
                <c:pt idx="39">
                  <c:v>-0.10402858230200608</c:v>
                </c:pt>
                <c:pt idx="40">
                  <c:v>-3.2888377166438519E-2</c:v>
                </c:pt>
                <c:pt idx="41">
                  <c:v>-7.5511609396165566E-2</c:v>
                </c:pt>
                <c:pt idx="42">
                  <c:v>0</c:v>
                </c:pt>
                <c:pt idx="43">
                  <c:v>-0.10402858230200608</c:v>
                </c:pt>
                <c:pt idx="44">
                  <c:v>-3.2888377166438519E-2</c:v>
                </c:pt>
                <c:pt idx="45">
                  <c:v>-7.5511609396165566E-2</c:v>
                </c:pt>
                <c:pt idx="46">
                  <c:v>0</c:v>
                </c:pt>
                <c:pt idx="47">
                  <c:v>-0.10402858230200608</c:v>
                </c:pt>
                <c:pt idx="48">
                  <c:v>-3.2888377166438519E-2</c:v>
                </c:pt>
                <c:pt idx="49">
                  <c:v>-7.5511609396165566E-2</c:v>
                </c:pt>
                <c:pt idx="50">
                  <c:v>0</c:v>
                </c:pt>
                <c:pt idx="51">
                  <c:v>-0.10402858230200608</c:v>
                </c:pt>
                <c:pt idx="52">
                  <c:v>-3.2888377166438519E-2</c:v>
                </c:pt>
                <c:pt idx="53">
                  <c:v>-7.5511609396165566E-2</c:v>
                </c:pt>
                <c:pt idx="54">
                  <c:v>0</c:v>
                </c:pt>
                <c:pt idx="55">
                  <c:v>-0.10402858230200608</c:v>
                </c:pt>
                <c:pt idx="56">
                  <c:v>-3.2888377166438519E-2</c:v>
                </c:pt>
                <c:pt idx="57">
                  <c:v>-7.5511609396165566E-2</c:v>
                </c:pt>
                <c:pt idx="58">
                  <c:v>0</c:v>
                </c:pt>
                <c:pt idx="59">
                  <c:v>-0.10402858230200608</c:v>
                </c:pt>
                <c:pt idx="60">
                  <c:v>-3.2888377166438519E-2</c:v>
                </c:pt>
                <c:pt idx="61">
                  <c:v>-7.5511609396165566E-2</c:v>
                </c:pt>
                <c:pt idx="62">
                  <c:v>0</c:v>
                </c:pt>
                <c:pt idx="63">
                  <c:v>-0.10402858230200608</c:v>
                </c:pt>
                <c:pt idx="64">
                  <c:v>-3.2888377166438519E-2</c:v>
                </c:pt>
                <c:pt idx="65">
                  <c:v>-7.5511609396165566E-2</c:v>
                </c:pt>
                <c:pt idx="66">
                  <c:v>0</c:v>
                </c:pt>
                <c:pt idx="67">
                  <c:v>-0.10402858230200608</c:v>
                </c:pt>
                <c:pt idx="68">
                  <c:v>-3.2888377166438519E-2</c:v>
                </c:pt>
                <c:pt idx="69">
                  <c:v>-7.5511609396165566E-2</c:v>
                </c:pt>
                <c:pt idx="70">
                  <c:v>0</c:v>
                </c:pt>
                <c:pt idx="71">
                  <c:v>-0.10402858230200608</c:v>
                </c:pt>
                <c:pt idx="72">
                  <c:v>-3.2888377166438519E-2</c:v>
                </c:pt>
                <c:pt idx="73">
                  <c:v>-7.5511609396165566E-2</c:v>
                </c:pt>
                <c:pt idx="74">
                  <c:v>0</c:v>
                </c:pt>
                <c:pt idx="75">
                  <c:v>-0.10402858230200608</c:v>
                </c:pt>
                <c:pt idx="76">
                  <c:v>-3.2888377166438519E-2</c:v>
                </c:pt>
                <c:pt idx="77">
                  <c:v>-7.5511609396165566E-2</c:v>
                </c:pt>
                <c:pt idx="78">
                  <c:v>0</c:v>
                </c:pt>
                <c:pt idx="79">
                  <c:v>-0.10402858230200608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Int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6.8575906880502385E-2</c:v>
                </c:pt>
                <c:pt idx="1">
                  <c:v>-0.11334482640737713</c:v>
                </c:pt>
                <c:pt idx="2">
                  <c:v>2.5856663194634401E-2</c:v>
                </c:pt>
                <c:pt idx="3">
                  <c:v>-3.8568499260147053E-3</c:v>
                </c:pt>
                <c:pt idx="4">
                  <c:v>6.8575906880502385E-2</c:v>
                </c:pt>
                <c:pt idx="5">
                  <c:v>-0.11334482640737713</c:v>
                </c:pt>
                <c:pt idx="6">
                  <c:v>2.5856663194634401E-2</c:v>
                </c:pt>
                <c:pt idx="7">
                  <c:v>-3.8568499260147053E-3</c:v>
                </c:pt>
                <c:pt idx="8">
                  <c:v>5.1431930160376789E-2</c:v>
                </c:pt>
                <c:pt idx="9">
                  <c:v>-0.11953583984226147</c:v>
                </c:pt>
                <c:pt idx="10">
                  <c:v>1.8769944946721205E-2</c:v>
                </c:pt>
                <c:pt idx="11">
                  <c:v>-1.0518562821129186E-2</c:v>
                </c:pt>
                <c:pt idx="12">
                  <c:v>3.4287953440251193E-2</c:v>
                </c:pt>
                <c:pt idx="13">
                  <c:v>-0.12572685327714581</c:v>
                </c:pt>
                <c:pt idx="14">
                  <c:v>1.1683226698808009E-2</c:v>
                </c:pt>
                <c:pt idx="15">
                  <c:v>-1.7180275716243667E-2</c:v>
                </c:pt>
                <c:pt idx="16">
                  <c:v>1.7143976720125596E-2</c:v>
                </c:pt>
                <c:pt idx="17">
                  <c:v>-0.13191786671203015</c:v>
                </c:pt>
                <c:pt idx="18">
                  <c:v>4.5965084508948137E-3</c:v>
                </c:pt>
                <c:pt idx="19">
                  <c:v>-2.3841988611358146E-2</c:v>
                </c:pt>
                <c:pt idx="20">
                  <c:v>0</c:v>
                </c:pt>
                <c:pt idx="21">
                  <c:v>-0.1381088801469145</c:v>
                </c:pt>
                <c:pt idx="22">
                  <c:v>-2.4902097970183803E-3</c:v>
                </c:pt>
                <c:pt idx="23">
                  <c:v>-3.0503701506472625E-2</c:v>
                </c:pt>
                <c:pt idx="24">
                  <c:v>-1.1533239588886857E-2</c:v>
                </c:pt>
                <c:pt idx="25">
                  <c:v>-0.14536895690258797</c:v>
                </c:pt>
                <c:pt idx="26">
                  <c:v>-4.20846518244462E-2</c:v>
                </c:pt>
                <c:pt idx="27">
                  <c:v>-7.6839830189691538E-2</c:v>
                </c:pt>
                <c:pt idx="28">
                  <c:v>-2.3066479177773713E-2</c:v>
                </c:pt>
                <c:pt idx="29">
                  <c:v>-0.15262903365826144</c:v>
                </c:pt>
                <c:pt idx="30">
                  <c:v>-8.1679093851874024E-2</c:v>
                </c:pt>
                <c:pt idx="31">
                  <c:v>-0.12317595887291044</c:v>
                </c:pt>
                <c:pt idx="32">
                  <c:v>-3.459971876666057E-2</c:v>
                </c:pt>
                <c:pt idx="33">
                  <c:v>-0.15988911041393492</c:v>
                </c:pt>
                <c:pt idx="34">
                  <c:v>-0.12127353587930184</c:v>
                </c:pt>
                <c:pt idx="35">
                  <c:v>-0.16951208755612934</c:v>
                </c:pt>
                <c:pt idx="36">
                  <c:v>-4.6132958355547427E-2</c:v>
                </c:pt>
                <c:pt idx="37">
                  <c:v>-0.16714918716960842</c:v>
                </c:pt>
                <c:pt idx="38">
                  <c:v>-0.16086797790672966</c:v>
                </c:pt>
                <c:pt idx="39">
                  <c:v>-0.21584821623934827</c:v>
                </c:pt>
                <c:pt idx="40">
                  <c:v>-4.6132958355547427E-2</c:v>
                </c:pt>
                <c:pt idx="41">
                  <c:v>-0.16714918716960842</c:v>
                </c:pt>
                <c:pt idx="42">
                  <c:v>-0.16086797790672966</c:v>
                </c:pt>
                <c:pt idx="43">
                  <c:v>-0.21584821623934827</c:v>
                </c:pt>
                <c:pt idx="44">
                  <c:v>-4.6132958355547427E-2</c:v>
                </c:pt>
                <c:pt idx="45">
                  <c:v>-0.16714918716960842</c:v>
                </c:pt>
                <c:pt idx="46">
                  <c:v>-0.16086797790672966</c:v>
                </c:pt>
                <c:pt idx="47">
                  <c:v>-0.21584821623934827</c:v>
                </c:pt>
                <c:pt idx="48">
                  <c:v>-4.6132958355547427E-2</c:v>
                </c:pt>
                <c:pt idx="49">
                  <c:v>-0.16714918716960842</c:v>
                </c:pt>
                <c:pt idx="50">
                  <c:v>-0.16086797790672966</c:v>
                </c:pt>
                <c:pt idx="51">
                  <c:v>-0.21584821623934827</c:v>
                </c:pt>
                <c:pt idx="52">
                  <c:v>-4.6132958355547427E-2</c:v>
                </c:pt>
                <c:pt idx="53">
                  <c:v>-0.16714918716960842</c:v>
                </c:pt>
                <c:pt idx="54">
                  <c:v>-0.16086797790672966</c:v>
                </c:pt>
                <c:pt idx="55">
                  <c:v>-0.21584821623934827</c:v>
                </c:pt>
                <c:pt idx="56">
                  <c:v>-4.6132958355547427E-2</c:v>
                </c:pt>
                <c:pt idx="57">
                  <c:v>-0.16714918716960842</c:v>
                </c:pt>
                <c:pt idx="58">
                  <c:v>-0.16086797790672966</c:v>
                </c:pt>
                <c:pt idx="59">
                  <c:v>-0.21584821623934827</c:v>
                </c:pt>
                <c:pt idx="60">
                  <c:v>-4.6132958355547427E-2</c:v>
                </c:pt>
                <c:pt idx="61">
                  <c:v>-0.16714918716960842</c:v>
                </c:pt>
                <c:pt idx="62">
                  <c:v>-0.16086797790672966</c:v>
                </c:pt>
                <c:pt idx="63">
                  <c:v>-0.21584821623934827</c:v>
                </c:pt>
                <c:pt idx="64">
                  <c:v>-4.6132958355547427E-2</c:v>
                </c:pt>
                <c:pt idx="65">
                  <c:v>-0.16714918716960842</c:v>
                </c:pt>
                <c:pt idx="66">
                  <c:v>-0.16086797790672966</c:v>
                </c:pt>
                <c:pt idx="67">
                  <c:v>-0.21584821623934827</c:v>
                </c:pt>
                <c:pt idx="68">
                  <c:v>-4.6132958355547427E-2</c:v>
                </c:pt>
                <c:pt idx="69">
                  <c:v>-0.16714918716960842</c:v>
                </c:pt>
                <c:pt idx="70">
                  <c:v>-0.16086797790672966</c:v>
                </c:pt>
                <c:pt idx="71">
                  <c:v>-0.21584821623934827</c:v>
                </c:pt>
                <c:pt idx="72">
                  <c:v>-4.6132958355547427E-2</c:v>
                </c:pt>
                <c:pt idx="73">
                  <c:v>-0.16714918716960842</c:v>
                </c:pt>
                <c:pt idx="74">
                  <c:v>-0.16086797790672966</c:v>
                </c:pt>
                <c:pt idx="75">
                  <c:v>-0.21584821623934827</c:v>
                </c:pt>
                <c:pt idx="76">
                  <c:v>-4.6132958355547427E-2</c:v>
                </c:pt>
                <c:pt idx="77">
                  <c:v>-0.16714918716960842</c:v>
                </c:pt>
                <c:pt idx="78">
                  <c:v>-0.16086797790672966</c:v>
                </c:pt>
                <c:pt idx="79">
                  <c:v>-0.21584821623934827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5.9442456122182748E-2</c:v>
                      </c:pt>
                      <c:pt idx="1">
                        <c:v>-1.1843222539981078E-2</c:v>
                      </c:pt>
                      <c:pt idx="2">
                        <c:v>0.17886204511315926</c:v>
                      </c:pt>
                      <c:pt idx="3">
                        <c:v>9.3125956296866264E-2</c:v>
                      </c:pt>
                      <c:pt idx="4">
                        <c:v>5.9442456122182748E-2</c:v>
                      </c:pt>
                      <c:pt idx="5">
                        <c:v>-1.1843222539981078E-2</c:v>
                      </c:pt>
                      <c:pt idx="6">
                        <c:v>0.17886204511315926</c:v>
                      </c:pt>
                      <c:pt idx="7">
                        <c:v>9.3125956296866264E-2</c:v>
                      </c:pt>
                      <c:pt idx="8">
                        <c:v>5.9442456122182748E-2</c:v>
                      </c:pt>
                      <c:pt idx="9">
                        <c:v>-1.1843222539981078E-2</c:v>
                      </c:pt>
                      <c:pt idx="10">
                        <c:v>0.17886204511315926</c:v>
                      </c:pt>
                      <c:pt idx="11">
                        <c:v>9.3125956296866264E-2</c:v>
                      </c:pt>
                      <c:pt idx="12">
                        <c:v>5.9442456122182748E-2</c:v>
                      </c:pt>
                      <c:pt idx="13">
                        <c:v>-1.1843222539981078E-2</c:v>
                      </c:pt>
                      <c:pt idx="14">
                        <c:v>0.17886204511315926</c:v>
                      </c:pt>
                      <c:pt idx="15">
                        <c:v>9.3125956296866264E-2</c:v>
                      </c:pt>
                      <c:pt idx="16">
                        <c:v>5.9442456122182748E-2</c:v>
                      </c:pt>
                      <c:pt idx="17">
                        <c:v>-1.1843222539981078E-2</c:v>
                      </c:pt>
                      <c:pt idx="18">
                        <c:v>0.17886204511315926</c:v>
                      </c:pt>
                      <c:pt idx="19">
                        <c:v>9.3125956296866264E-2</c:v>
                      </c:pt>
                      <c:pt idx="20">
                        <c:v>0</c:v>
                      </c:pt>
                      <c:pt idx="21">
                        <c:v>-6.8708084688967816E-2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-6.8708084688967816E-2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-6.8708084688967816E-2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-6.8708084688967816E-2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-3.2888377166438519E-2</c:v>
                      </c:pt>
                      <c:pt idx="37">
                        <c:v>-7.5511609396165566E-2</c:v>
                      </c:pt>
                      <c:pt idx="38">
                        <c:v>0</c:v>
                      </c:pt>
                      <c:pt idx="39">
                        <c:v>-0.10402858230200608</c:v>
                      </c:pt>
                      <c:pt idx="40">
                        <c:v>-3.2888377166438519E-2</c:v>
                      </c:pt>
                      <c:pt idx="41">
                        <c:v>-7.5511609396165566E-2</c:v>
                      </c:pt>
                      <c:pt idx="42">
                        <c:v>0</c:v>
                      </c:pt>
                      <c:pt idx="43">
                        <c:v>-0.10402858230200608</c:v>
                      </c:pt>
                      <c:pt idx="44">
                        <c:v>-3.2888377166438519E-2</c:v>
                      </c:pt>
                      <c:pt idx="45">
                        <c:v>-7.5511609396165566E-2</c:v>
                      </c:pt>
                      <c:pt idx="46">
                        <c:v>0</c:v>
                      </c:pt>
                      <c:pt idx="47">
                        <c:v>-0.10402858230200608</c:v>
                      </c:pt>
                      <c:pt idx="48">
                        <c:v>-3.2888377166438519E-2</c:v>
                      </c:pt>
                      <c:pt idx="49">
                        <c:v>-7.5511609396165566E-2</c:v>
                      </c:pt>
                      <c:pt idx="50">
                        <c:v>0</c:v>
                      </c:pt>
                      <c:pt idx="51">
                        <c:v>-0.10402858230200608</c:v>
                      </c:pt>
                      <c:pt idx="52">
                        <c:v>-3.2888377166438519E-2</c:v>
                      </c:pt>
                      <c:pt idx="53">
                        <c:v>-7.5511609396165566E-2</c:v>
                      </c:pt>
                      <c:pt idx="54">
                        <c:v>0</c:v>
                      </c:pt>
                      <c:pt idx="55">
                        <c:v>-0.10402858230200608</c:v>
                      </c:pt>
                      <c:pt idx="56">
                        <c:v>-3.2888377166438519E-2</c:v>
                      </c:pt>
                      <c:pt idx="57">
                        <c:v>-7.5511609396165566E-2</c:v>
                      </c:pt>
                      <c:pt idx="58">
                        <c:v>0</c:v>
                      </c:pt>
                      <c:pt idx="59">
                        <c:v>-0.10402858230200608</c:v>
                      </c:pt>
                      <c:pt idx="60">
                        <c:v>-3.2888377166438519E-2</c:v>
                      </c:pt>
                      <c:pt idx="61">
                        <c:v>-7.5511609396165566E-2</c:v>
                      </c:pt>
                      <c:pt idx="62">
                        <c:v>0</c:v>
                      </c:pt>
                      <c:pt idx="63">
                        <c:v>-0.10402858230200608</c:v>
                      </c:pt>
                      <c:pt idx="64">
                        <c:v>-3.2888377166438519E-2</c:v>
                      </c:pt>
                      <c:pt idx="65">
                        <c:v>-7.5511609396165566E-2</c:v>
                      </c:pt>
                      <c:pt idx="66">
                        <c:v>0</c:v>
                      </c:pt>
                      <c:pt idx="67">
                        <c:v>-0.10402858230200608</c:v>
                      </c:pt>
                      <c:pt idx="68">
                        <c:v>-3.2888377166438519E-2</c:v>
                      </c:pt>
                      <c:pt idx="69">
                        <c:v>-7.5511609396165566E-2</c:v>
                      </c:pt>
                      <c:pt idx="70">
                        <c:v>0</c:v>
                      </c:pt>
                      <c:pt idx="71">
                        <c:v>-0.10402858230200608</c:v>
                      </c:pt>
                      <c:pt idx="72">
                        <c:v>-3.2888377166438519E-2</c:v>
                      </c:pt>
                      <c:pt idx="73">
                        <c:v>-7.5511609396165566E-2</c:v>
                      </c:pt>
                      <c:pt idx="74">
                        <c:v>0</c:v>
                      </c:pt>
                      <c:pt idx="75">
                        <c:v>-0.10402858230200608</c:v>
                      </c:pt>
                      <c:pt idx="76">
                        <c:v>-3.2888377166438519E-2</c:v>
                      </c:pt>
                      <c:pt idx="77">
                        <c:v>-7.5511609396165566E-2</c:v>
                      </c:pt>
                      <c:pt idx="78">
                        <c:v>0</c:v>
                      </c:pt>
                      <c:pt idx="79">
                        <c:v>-0.10402858230200608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6.8575906880502385E-2</c:v>
                      </c:pt>
                      <c:pt idx="1">
                        <c:v>-0.11334482640737713</c:v>
                      </c:pt>
                      <c:pt idx="2">
                        <c:v>2.5856663194634401E-2</c:v>
                      </c:pt>
                      <c:pt idx="3">
                        <c:v>-3.8568499260147053E-3</c:v>
                      </c:pt>
                      <c:pt idx="4">
                        <c:v>6.8575906880502385E-2</c:v>
                      </c:pt>
                      <c:pt idx="5">
                        <c:v>-0.11334482640737713</c:v>
                      </c:pt>
                      <c:pt idx="6">
                        <c:v>2.5856663194634401E-2</c:v>
                      </c:pt>
                      <c:pt idx="7">
                        <c:v>-3.8568499260147053E-3</c:v>
                      </c:pt>
                      <c:pt idx="8">
                        <c:v>6.8575906880502385E-2</c:v>
                      </c:pt>
                      <c:pt idx="9">
                        <c:v>-0.11334482640737713</c:v>
                      </c:pt>
                      <c:pt idx="10">
                        <c:v>2.5856663194634401E-2</c:v>
                      </c:pt>
                      <c:pt idx="11">
                        <c:v>-3.8568499260147053E-3</c:v>
                      </c:pt>
                      <c:pt idx="12">
                        <c:v>6.8575906880502385E-2</c:v>
                      </c:pt>
                      <c:pt idx="13">
                        <c:v>-0.11334482640737713</c:v>
                      </c:pt>
                      <c:pt idx="14">
                        <c:v>2.5856663194634401E-2</c:v>
                      </c:pt>
                      <c:pt idx="15">
                        <c:v>-3.8568499260147053E-3</c:v>
                      </c:pt>
                      <c:pt idx="16">
                        <c:v>6.8575906880502385E-2</c:v>
                      </c:pt>
                      <c:pt idx="17">
                        <c:v>-0.11334482640737713</c:v>
                      </c:pt>
                      <c:pt idx="18">
                        <c:v>2.5856663194634401E-2</c:v>
                      </c:pt>
                      <c:pt idx="19">
                        <c:v>-3.8568499260147053E-3</c:v>
                      </c:pt>
                      <c:pt idx="20">
                        <c:v>0</c:v>
                      </c:pt>
                      <c:pt idx="21">
                        <c:v>-0.1381088801469145</c:v>
                      </c:pt>
                      <c:pt idx="22">
                        <c:v>-2.4902097970183803E-3</c:v>
                      </c:pt>
                      <c:pt idx="23">
                        <c:v>-3.0503701506472625E-2</c:v>
                      </c:pt>
                      <c:pt idx="24">
                        <c:v>0</c:v>
                      </c:pt>
                      <c:pt idx="25">
                        <c:v>-0.1381088801469145</c:v>
                      </c:pt>
                      <c:pt idx="26">
                        <c:v>-2.4902097970183803E-3</c:v>
                      </c:pt>
                      <c:pt idx="27">
                        <c:v>-3.0503701506472625E-2</c:v>
                      </c:pt>
                      <c:pt idx="28">
                        <c:v>0</c:v>
                      </c:pt>
                      <c:pt idx="29">
                        <c:v>-0.1381088801469145</c:v>
                      </c:pt>
                      <c:pt idx="30">
                        <c:v>-2.4902097970183803E-3</c:v>
                      </c:pt>
                      <c:pt idx="31">
                        <c:v>-3.0503701506472625E-2</c:v>
                      </c:pt>
                      <c:pt idx="32">
                        <c:v>0</c:v>
                      </c:pt>
                      <c:pt idx="33">
                        <c:v>-0.1381088801469145</c:v>
                      </c:pt>
                      <c:pt idx="34">
                        <c:v>-2.4902097970183803E-3</c:v>
                      </c:pt>
                      <c:pt idx="35">
                        <c:v>-3.0503701506472625E-2</c:v>
                      </c:pt>
                      <c:pt idx="36">
                        <c:v>-4.6132958355547427E-2</c:v>
                      </c:pt>
                      <c:pt idx="37">
                        <c:v>-0.16714918716960842</c:v>
                      </c:pt>
                      <c:pt idx="38">
                        <c:v>-0.16086797790672966</c:v>
                      </c:pt>
                      <c:pt idx="39">
                        <c:v>-0.21584821623934827</c:v>
                      </c:pt>
                      <c:pt idx="40">
                        <c:v>-4.6132958355547427E-2</c:v>
                      </c:pt>
                      <c:pt idx="41">
                        <c:v>-0.16714918716960842</c:v>
                      </c:pt>
                      <c:pt idx="42">
                        <c:v>-0.16086797790672966</c:v>
                      </c:pt>
                      <c:pt idx="43">
                        <c:v>-0.21584821623934827</c:v>
                      </c:pt>
                      <c:pt idx="44">
                        <c:v>-4.6132958355547427E-2</c:v>
                      </c:pt>
                      <c:pt idx="45">
                        <c:v>-0.16714918716960842</c:v>
                      </c:pt>
                      <c:pt idx="46">
                        <c:v>-0.16086797790672966</c:v>
                      </c:pt>
                      <c:pt idx="47">
                        <c:v>-0.21584821623934827</c:v>
                      </c:pt>
                      <c:pt idx="48">
                        <c:v>-4.6132958355547427E-2</c:v>
                      </c:pt>
                      <c:pt idx="49">
                        <c:v>-0.16714918716960842</c:v>
                      </c:pt>
                      <c:pt idx="50">
                        <c:v>-0.16086797790672966</c:v>
                      </c:pt>
                      <c:pt idx="51">
                        <c:v>-0.21584821623934827</c:v>
                      </c:pt>
                      <c:pt idx="52">
                        <c:v>-4.6132958355547427E-2</c:v>
                      </c:pt>
                      <c:pt idx="53">
                        <c:v>-0.16714918716960842</c:v>
                      </c:pt>
                      <c:pt idx="54">
                        <c:v>-0.16086797790672966</c:v>
                      </c:pt>
                      <c:pt idx="55">
                        <c:v>-0.21584821623934827</c:v>
                      </c:pt>
                      <c:pt idx="56">
                        <c:v>-4.6132958355547427E-2</c:v>
                      </c:pt>
                      <c:pt idx="57">
                        <c:v>-0.16714918716960842</c:v>
                      </c:pt>
                      <c:pt idx="58">
                        <c:v>-0.16086797790672966</c:v>
                      </c:pt>
                      <c:pt idx="59">
                        <c:v>-0.21584821623934827</c:v>
                      </c:pt>
                      <c:pt idx="60">
                        <c:v>-4.6132958355547427E-2</c:v>
                      </c:pt>
                      <c:pt idx="61">
                        <c:v>-0.16714918716960842</c:v>
                      </c:pt>
                      <c:pt idx="62">
                        <c:v>-0.16086797790672966</c:v>
                      </c:pt>
                      <c:pt idx="63">
                        <c:v>-0.21584821623934827</c:v>
                      </c:pt>
                      <c:pt idx="64">
                        <c:v>-4.6132958355547427E-2</c:v>
                      </c:pt>
                      <c:pt idx="65">
                        <c:v>-0.16714918716960842</c:v>
                      </c:pt>
                      <c:pt idx="66">
                        <c:v>-0.16086797790672966</c:v>
                      </c:pt>
                      <c:pt idx="67">
                        <c:v>-0.21584821623934827</c:v>
                      </c:pt>
                      <c:pt idx="68">
                        <c:v>-4.6132958355547427E-2</c:v>
                      </c:pt>
                      <c:pt idx="69">
                        <c:v>-0.16714918716960842</c:v>
                      </c:pt>
                      <c:pt idx="70">
                        <c:v>-0.16086797790672966</c:v>
                      </c:pt>
                      <c:pt idx="71">
                        <c:v>-0.21584821623934827</c:v>
                      </c:pt>
                      <c:pt idx="72">
                        <c:v>-4.6132958355547427E-2</c:v>
                      </c:pt>
                      <c:pt idx="73">
                        <c:v>-0.16714918716960842</c:v>
                      </c:pt>
                      <c:pt idx="74">
                        <c:v>-0.16086797790672966</c:v>
                      </c:pt>
                      <c:pt idx="75">
                        <c:v>-0.21584821623934827</c:v>
                      </c:pt>
                      <c:pt idx="76">
                        <c:v>-4.6132958355547427E-2</c:v>
                      </c:pt>
                      <c:pt idx="77">
                        <c:v>-0.16714918716960842</c:v>
                      </c:pt>
                      <c:pt idx="78">
                        <c:v>-0.16086797790672966</c:v>
                      </c:pt>
                      <c:pt idx="79">
                        <c:v>-0.21584821623934827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[Baseline ARM.xlsx]For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0</c:formatCode>
                <c:ptCount val="12"/>
                <c:pt idx="0">
                  <c:v>4.3706801435185172</c:v>
                </c:pt>
                <c:pt idx="1">
                  <c:v>0.14452793040293041</c:v>
                </c:pt>
                <c:pt idx="2">
                  <c:v>0.19346431159420288</c:v>
                </c:pt>
                <c:pt idx="3">
                  <c:v>0.17783971153846154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0</c:formatCode>
                <c:ptCount val="12"/>
                <c:pt idx="0">
                  <c:v>1571.8341</c:v>
                </c:pt>
                <c:pt idx="1">
                  <c:v>315.649</c:v>
                </c:pt>
                <c:pt idx="2">
                  <c:v>138.33599999999998</c:v>
                </c:pt>
                <c:pt idx="3">
                  <c:v>388.40192999999999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7</xdr:row>
      <xdr:rowOff>176211</xdr:rowOff>
    </xdr:from>
    <xdr:to>
      <xdr:col>16</xdr:col>
      <xdr:colOff>1428750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28</xdr:row>
      <xdr:rowOff>95250</xdr:rowOff>
    </xdr:from>
    <xdr:to>
      <xdr:col>9</xdr:col>
      <xdr:colOff>1095375</xdr:colOff>
      <xdr:row>48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2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tabSelected="1" workbookViewId="0">
      <selection activeCell="G13" sqref="G13"/>
    </sheetView>
  </sheetViews>
  <sheetFormatPr defaultRowHeight="15" x14ac:dyDescent="0.25"/>
  <sheetData>
    <row r="1" spans="2:7" x14ac:dyDescent="0.25">
      <c r="D1" t="s">
        <v>55</v>
      </c>
      <c r="F1" t="s">
        <v>56</v>
      </c>
    </row>
    <row r="2" spans="2:7" x14ac:dyDescent="0.25">
      <c r="D2" t="s">
        <v>54</v>
      </c>
      <c r="E2" t="s">
        <v>41</v>
      </c>
      <c r="F2" t="s">
        <v>57</v>
      </c>
      <c r="G2" t="s">
        <v>58</v>
      </c>
    </row>
    <row r="3" spans="2:7" x14ac:dyDescent="0.25">
      <c r="B3">
        <v>2021</v>
      </c>
      <c r="C3">
        <v>1</v>
      </c>
      <c r="D3">
        <v>5.9442456122182748E-2</v>
      </c>
      <c r="E3">
        <v>6.8575906880502385E-2</v>
      </c>
      <c r="F3">
        <f>D3</f>
        <v>5.9442456122182748E-2</v>
      </c>
      <c r="G3">
        <f>E3</f>
        <v>6.8575906880502385E-2</v>
      </c>
    </row>
    <row r="4" spans="2:7" x14ac:dyDescent="0.25">
      <c r="B4">
        <v>2022</v>
      </c>
      <c r="C4">
        <f>C3+1</f>
        <v>2</v>
      </c>
      <c r="D4">
        <v>-1.1843222539981078E-2</v>
      </c>
      <c r="E4">
        <v>-0.11334482640737713</v>
      </c>
      <c r="F4">
        <f t="shared" ref="F4:F10" si="0">D4</f>
        <v>-1.1843222539981078E-2</v>
      </c>
      <c r="G4">
        <f t="shared" ref="G4:G10" si="1">E4</f>
        <v>-0.11334482640737713</v>
      </c>
    </row>
    <row r="5" spans="2:7" x14ac:dyDescent="0.25">
      <c r="B5">
        <v>2022</v>
      </c>
      <c r="C5">
        <f t="shared" ref="C5:C68" si="2">C4+1</f>
        <v>3</v>
      </c>
      <c r="D5">
        <v>0.17886204511315926</v>
      </c>
      <c r="E5">
        <v>2.5856663194634401E-2</v>
      </c>
      <c r="F5">
        <f t="shared" si="0"/>
        <v>0.17886204511315926</v>
      </c>
      <c r="G5">
        <f t="shared" si="1"/>
        <v>2.5856663194634401E-2</v>
      </c>
    </row>
    <row r="6" spans="2:7" x14ac:dyDescent="0.25">
      <c r="B6">
        <v>2022</v>
      </c>
      <c r="C6">
        <f t="shared" si="2"/>
        <v>4</v>
      </c>
      <c r="D6">
        <v>9.3125956296866264E-2</v>
      </c>
      <c r="E6">
        <v>-3.8568499260147053E-3</v>
      </c>
      <c r="F6">
        <f t="shared" si="0"/>
        <v>9.3125956296866264E-2</v>
      </c>
      <c r="G6">
        <f t="shared" si="1"/>
        <v>-3.8568499260147053E-3</v>
      </c>
    </row>
    <row r="7" spans="2:7" x14ac:dyDescent="0.25">
      <c r="B7">
        <f>B3+1</f>
        <v>2022</v>
      </c>
      <c r="C7">
        <f t="shared" si="2"/>
        <v>5</v>
      </c>
      <c r="D7">
        <v>5.9442456122182748E-2</v>
      </c>
      <c r="E7">
        <v>6.8575906880502385E-2</v>
      </c>
      <c r="F7">
        <f t="shared" si="0"/>
        <v>5.9442456122182748E-2</v>
      </c>
      <c r="G7">
        <f t="shared" si="1"/>
        <v>6.8575906880502385E-2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-1.1843222539981078E-2</v>
      </c>
      <c r="E8">
        <v>-0.11334482640737713</v>
      </c>
      <c r="F8">
        <f t="shared" si="0"/>
        <v>-1.1843222539981078E-2</v>
      </c>
      <c r="G8">
        <f t="shared" si="1"/>
        <v>-0.11334482640737713</v>
      </c>
    </row>
    <row r="9" spans="2:7" x14ac:dyDescent="0.25">
      <c r="B9">
        <f t="shared" si="3"/>
        <v>2023</v>
      </c>
      <c r="C9">
        <f t="shared" si="2"/>
        <v>7</v>
      </c>
      <c r="D9">
        <v>0.17886204511315926</v>
      </c>
      <c r="E9">
        <v>2.5856663194634401E-2</v>
      </c>
      <c r="F9">
        <f t="shared" si="0"/>
        <v>0.17886204511315926</v>
      </c>
      <c r="G9">
        <f t="shared" si="1"/>
        <v>2.5856663194634401E-2</v>
      </c>
    </row>
    <row r="10" spans="2:7" x14ac:dyDescent="0.25">
      <c r="B10">
        <f t="shared" si="3"/>
        <v>2023</v>
      </c>
      <c r="C10">
        <f t="shared" si="2"/>
        <v>8</v>
      </c>
      <c r="D10">
        <v>9.3125956296866264E-2</v>
      </c>
      <c r="E10">
        <v>-3.8568499260147053E-3</v>
      </c>
      <c r="F10">
        <f t="shared" si="0"/>
        <v>9.3125956296866264E-2</v>
      </c>
      <c r="G10">
        <f t="shared" si="1"/>
        <v>-3.8568499260147053E-3</v>
      </c>
    </row>
    <row r="11" spans="2:7" x14ac:dyDescent="0.25">
      <c r="B11">
        <f t="shared" si="3"/>
        <v>2023</v>
      </c>
      <c r="C11">
        <f t="shared" si="2"/>
        <v>9</v>
      </c>
      <c r="D11">
        <v>5.9442456122182748E-2</v>
      </c>
      <c r="E11">
        <v>6.8575906880502385E-2</v>
      </c>
      <c r="F11" s="61">
        <f>F7-(F$7-F$23)/4</f>
        <v>4.4581842091637063E-2</v>
      </c>
      <c r="G11" s="61">
        <f>G7-(G$7-G$23)/4</f>
        <v>5.1431930160376789E-2</v>
      </c>
    </row>
    <row r="12" spans="2:7" x14ac:dyDescent="0.25">
      <c r="B12">
        <f t="shared" si="3"/>
        <v>2024</v>
      </c>
      <c r="C12">
        <f t="shared" si="2"/>
        <v>10</v>
      </c>
      <c r="D12">
        <v>-1.1843222539981078E-2</v>
      </c>
      <c r="E12">
        <v>-0.11334482640737713</v>
      </c>
      <c r="F12" s="61">
        <f>F8-(F$8-F$24)/4</f>
        <v>-2.6059438077227763E-2</v>
      </c>
      <c r="G12" s="61">
        <f>G8-(G$8-G$24)/4</f>
        <v>-0.11953583984226147</v>
      </c>
    </row>
    <row r="13" spans="2:7" x14ac:dyDescent="0.25">
      <c r="B13">
        <f t="shared" si="3"/>
        <v>2024</v>
      </c>
      <c r="C13">
        <f t="shared" si="2"/>
        <v>11</v>
      </c>
      <c r="D13">
        <v>0.17886204511315926</v>
      </c>
      <c r="E13">
        <v>2.5856663194634401E-2</v>
      </c>
      <c r="F13" s="61">
        <f>F9-(F$9-F$25)/4</f>
        <v>0.13414653383486944</v>
      </c>
      <c r="G13" s="61">
        <f>G9-(G$9-G$25)/4</f>
        <v>1.8769944946721205E-2</v>
      </c>
    </row>
    <row r="14" spans="2:7" x14ac:dyDescent="0.25">
      <c r="B14">
        <f t="shared" si="3"/>
        <v>2024</v>
      </c>
      <c r="C14">
        <f t="shared" si="2"/>
        <v>12</v>
      </c>
      <c r="D14">
        <v>9.3125956296866264E-2</v>
      </c>
      <c r="E14">
        <v>-3.8568499260147053E-3</v>
      </c>
      <c r="F14" s="61">
        <f>F10-(F$10-F$26)/4</f>
        <v>6.9844467222649698E-2</v>
      </c>
      <c r="G14" s="61">
        <f>G10-(G$10-G$26)/4</f>
        <v>-1.0518562821129186E-2</v>
      </c>
    </row>
    <row r="15" spans="2:7" x14ac:dyDescent="0.25">
      <c r="B15">
        <f t="shared" si="3"/>
        <v>2024</v>
      </c>
      <c r="C15">
        <f t="shared" si="2"/>
        <v>13</v>
      </c>
      <c r="D15">
        <v>5.9442456122182748E-2</v>
      </c>
      <c r="E15">
        <v>6.8575906880502385E-2</v>
      </c>
      <c r="F15" s="61">
        <f t="shared" ref="F15:G15" si="4">F11-(F$7-F$23)/4</f>
        <v>2.9721228061091377E-2</v>
      </c>
      <c r="G15" s="61">
        <f t="shared" si="4"/>
        <v>3.4287953440251193E-2</v>
      </c>
    </row>
    <row r="16" spans="2:7" x14ac:dyDescent="0.25">
      <c r="B16">
        <f t="shared" si="3"/>
        <v>2025</v>
      </c>
      <c r="C16">
        <f t="shared" si="2"/>
        <v>14</v>
      </c>
      <c r="D16">
        <v>-1.1843222539981078E-2</v>
      </c>
      <c r="E16">
        <v>-0.11334482640737713</v>
      </c>
      <c r="F16" s="61">
        <f t="shared" ref="F16:G16" si="5">F12-(F$8-F$24)/4</f>
        <v>-4.0275653614474452E-2</v>
      </c>
      <c r="G16" s="61">
        <f t="shared" si="5"/>
        <v>-0.12572685327714581</v>
      </c>
    </row>
    <row r="17" spans="2:10" x14ac:dyDescent="0.25">
      <c r="B17">
        <f t="shared" si="3"/>
        <v>2025</v>
      </c>
      <c r="C17">
        <f t="shared" si="2"/>
        <v>15</v>
      </c>
      <c r="D17">
        <v>0.17886204511315926</v>
      </c>
      <c r="E17">
        <v>2.5856663194634401E-2</v>
      </c>
      <c r="F17" s="61">
        <f t="shared" ref="F17:G17" si="6">F13-(F$9-F$25)/4</f>
        <v>8.9431022556579615E-2</v>
      </c>
      <c r="G17" s="61">
        <f t="shared" si="6"/>
        <v>1.1683226698808009E-2</v>
      </c>
    </row>
    <row r="18" spans="2:10" x14ac:dyDescent="0.25">
      <c r="B18">
        <f t="shared" si="3"/>
        <v>2025</v>
      </c>
      <c r="C18">
        <f t="shared" si="2"/>
        <v>16</v>
      </c>
      <c r="D18">
        <v>9.3125956296866264E-2</v>
      </c>
      <c r="E18">
        <v>-3.8568499260147053E-3</v>
      </c>
      <c r="F18" s="61">
        <f t="shared" ref="F18:G18" si="7">F14-(F$10-F$26)/4</f>
        <v>4.6562978148433132E-2</v>
      </c>
      <c r="G18" s="61">
        <f t="shared" si="7"/>
        <v>-1.7180275716243667E-2</v>
      </c>
    </row>
    <row r="19" spans="2:10" x14ac:dyDescent="0.25">
      <c r="B19">
        <f t="shared" si="3"/>
        <v>2025</v>
      </c>
      <c r="C19">
        <f t="shared" si="2"/>
        <v>17</v>
      </c>
      <c r="D19">
        <v>5.9442456122182748E-2</v>
      </c>
      <c r="E19">
        <v>6.8575906880502385E-2</v>
      </c>
      <c r="F19" s="61">
        <f t="shared" ref="F19:G19" si="8">F15-(F$7-F$23)/4</f>
        <v>1.486061403054569E-2</v>
      </c>
      <c r="G19" s="61">
        <f t="shared" si="8"/>
        <v>1.7143976720125596E-2</v>
      </c>
    </row>
    <row r="20" spans="2:10" x14ac:dyDescent="0.25">
      <c r="B20">
        <f t="shared" si="3"/>
        <v>2026</v>
      </c>
      <c r="C20">
        <f t="shared" si="2"/>
        <v>18</v>
      </c>
      <c r="D20">
        <v>-1.1843222539981078E-2</v>
      </c>
      <c r="E20">
        <v>-0.11334482640737713</v>
      </c>
      <c r="F20" s="61">
        <f t="shared" ref="F20:G20" si="9">F16-(F$8-F$24)/4</f>
        <v>-5.4491869151721134E-2</v>
      </c>
      <c r="G20" s="61">
        <f t="shared" si="9"/>
        <v>-0.13191786671203015</v>
      </c>
    </row>
    <row r="21" spans="2:10" x14ac:dyDescent="0.25">
      <c r="B21">
        <f t="shared" si="3"/>
        <v>2026</v>
      </c>
      <c r="C21">
        <f t="shared" si="2"/>
        <v>19</v>
      </c>
      <c r="D21">
        <v>0.17886204511315926</v>
      </c>
      <c r="E21">
        <v>2.5856663194634401E-2</v>
      </c>
      <c r="F21" s="61">
        <f t="shared" ref="F21:G21" si="10">F17-(F$9-F$25)/4</f>
        <v>4.47155112782898E-2</v>
      </c>
      <c r="G21" s="61">
        <f t="shared" si="10"/>
        <v>4.5965084508948137E-3</v>
      </c>
    </row>
    <row r="22" spans="2:10" x14ac:dyDescent="0.25">
      <c r="B22">
        <f t="shared" si="3"/>
        <v>2026</v>
      </c>
      <c r="C22">
        <f t="shared" si="2"/>
        <v>20</v>
      </c>
      <c r="D22">
        <v>9.3125956296866264E-2</v>
      </c>
      <c r="E22">
        <v>-3.8568499260147053E-3</v>
      </c>
      <c r="F22" s="61">
        <f t="shared" ref="F22:G22" si="11">F18-(F$10-F$26)/4</f>
        <v>2.3281489074216566E-2</v>
      </c>
      <c r="G22" s="61">
        <f t="shared" si="11"/>
        <v>-2.3841988611358146E-2</v>
      </c>
    </row>
    <row r="23" spans="2:10" x14ac:dyDescent="0.25">
      <c r="B23">
        <f t="shared" si="3"/>
        <v>2026</v>
      </c>
      <c r="C23">
        <f t="shared" si="2"/>
        <v>21</v>
      </c>
      <c r="D23">
        <v>0</v>
      </c>
      <c r="E23">
        <v>0</v>
      </c>
      <c r="F23">
        <f>D23</f>
        <v>0</v>
      </c>
      <c r="G23">
        <f>E23</f>
        <v>0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-6.8708084688967816E-2</v>
      </c>
      <c r="E24">
        <v>-0.1381088801469145</v>
      </c>
      <c r="F24">
        <f t="shared" ref="F24:F26" si="12">D24</f>
        <v>-6.8708084688967816E-2</v>
      </c>
      <c r="G24">
        <f t="shared" ref="G24:G26" si="13">E24</f>
        <v>-0.1381088801469145</v>
      </c>
    </row>
    <row r="25" spans="2:10" x14ac:dyDescent="0.25">
      <c r="B25">
        <f t="shared" si="3"/>
        <v>2027</v>
      </c>
      <c r="C25">
        <f t="shared" si="2"/>
        <v>23</v>
      </c>
      <c r="D25">
        <v>0</v>
      </c>
      <c r="E25">
        <v>-2.4902097970183803E-3</v>
      </c>
      <c r="F25">
        <f t="shared" si="12"/>
        <v>0</v>
      </c>
      <c r="G25">
        <f t="shared" si="13"/>
        <v>-2.4902097970183803E-3</v>
      </c>
    </row>
    <row r="26" spans="2:10" x14ac:dyDescent="0.25">
      <c r="B26">
        <f t="shared" si="3"/>
        <v>2027</v>
      </c>
      <c r="C26">
        <f t="shared" si="2"/>
        <v>24</v>
      </c>
      <c r="D26">
        <v>0</v>
      </c>
      <c r="E26">
        <v>-3.0503701506472625E-2</v>
      </c>
      <c r="F26">
        <f t="shared" si="12"/>
        <v>0</v>
      </c>
      <c r="G26">
        <f t="shared" si="13"/>
        <v>-3.0503701506472625E-2</v>
      </c>
    </row>
    <row r="27" spans="2:10" x14ac:dyDescent="0.25">
      <c r="B27">
        <f t="shared" si="3"/>
        <v>2027</v>
      </c>
      <c r="C27">
        <f t="shared" si="2"/>
        <v>25</v>
      </c>
      <c r="D27">
        <v>0</v>
      </c>
      <c r="E27">
        <v>0</v>
      </c>
      <c r="F27" s="61">
        <f>F23-(F$23-F$39)/4</f>
        <v>-8.2220942916096298E-3</v>
      </c>
      <c r="G27" s="61">
        <f>G23-(G$23-G$39)/4</f>
        <v>-1.1533239588886857E-2</v>
      </c>
    </row>
    <row r="28" spans="2:10" x14ac:dyDescent="0.25">
      <c r="B28">
        <f t="shared" si="3"/>
        <v>2028</v>
      </c>
      <c r="C28">
        <f t="shared" si="2"/>
        <v>26</v>
      </c>
      <c r="D28">
        <v>-6.8708084688967816E-2</v>
      </c>
      <c r="E28">
        <v>-0.1381088801469145</v>
      </c>
      <c r="F28" s="61">
        <f>F24-(F$24-F$40)/4</f>
        <v>-7.0408965865767253E-2</v>
      </c>
      <c r="G28" s="61">
        <f>G24-(G$24-G$40)/4</f>
        <v>-0.14536895690258797</v>
      </c>
    </row>
    <row r="29" spans="2:10" x14ac:dyDescent="0.25">
      <c r="B29">
        <f t="shared" si="3"/>
        <v>2028</v>
      </c>
      <c r="C29">
        <f t="shared" si="2"/>
        <v>27</v>
      </c>
      <c r="D29">
        <v>0</v>
      </c>
      <c r="E29">
        <v>-2.4902097970183803E-3</v>
      </c>
      <c r="F29" s="61">
        <f>F25-(F$25-F$41)/4</f>
        <v>0</v>
      </c>
      <c r="G29" s="61">
        <f>G25-(G$25-G$41)/4</f>
        <v>-4.20846518244462E-2</v>
      </c>
    </row>
    <row r="30" spans="2:10" x14ac:dyDescent="0.25">
      <c r="B30">
        <f t="shared" si="3"/>
        <v>2028</v>
      </c>
      <c r="C30">
        <f t="shared" si="2"/>
        <v>28</v>
      </c>
      <c r="D30">
        <v>0</v>
      </c>
      <c r="E30">
        <v>-3.0503701506472625E-2</v>
      </c>
      <c r="F30" s="61">
        <f>F26-(F$26-F$42)/4</f>
        <v>-2.600714557550152E-2</v>
      </c>
      <c r="G30" s="61">
        <f>G26-(G$26-G$42)/4</f>
        <v>-7.6839830189691538E-2</v>
      </c>
    </row>
    <row r="31" spans="2:10" x14ac:dyDescent="0.25">
      <c r="B31">
        <f t="shared" si="3"/>
        <v>2028</v>
      </c>
      <c r="C31">
        <f t="shared" si="2"/>
        <v>29</v>
      </c>
      <c r="D31">
        <v>0</v>
      </c>
      <c r="E31">
        <v>0</v>
      </c>
      <c r="F31" s="61">
        <f t="shared" ref="F31:G31" si="14">F27-(F$23-F$39)/4</f>
        <v>-1.644418858321926E-2</v>
      </c>
      <c r="G31" s="61">
        <f t="shared" si="14"/>
        <v>-2.3066479177773713E-2</v>
      </c>
    </row>
    <row r="32" spans="2:10" x14ac:dyDescent="0.25">
      <c r="B32">
        <f t="shared" si="3"/>
        <v>2029</v>
      </c>
      <c r="C32">
        <f t="shared" si="2"/>
        <v>30</v>
      </c>
      <c r="D32">
        <v>-6.8708084688967816E-2</v>
      </c>
      <c r="E32">
        <v>-0.1381088801469145</v>
      </c>
      <c r="F32" s="61">
        <f t="shared" ref="F32:G32" si="15">F28-(F$24-F$40)/4</f>
        <v>-7.2109847042566691E-2</v>
      </c>
      <c r="G32" s="61">
        <f t="shared" si="15"/>
        <v>-0.15262903365826144</v>
      </c>
    </row>
    <row r="33" spans="2:7" x14ac:dyDescent="0.25">
      <c r="B33">
        <f t="shared" si="3"/>
        <v>2029</v>
      </c>
      <c r="C33">
        <f t="shared" si="2"/>
        <v>31</v>
      </c>
      <c r="D33">
        <v>0</v>
      </c>
      <c r="E33">
        <v>-2.4902097970183803E-3</v>
      </c>
      <c r="F33" s="61">
        <f t="shared" ref="F33:G33" si="16">F29-(F$25-F$41)/4</f>
        <v>0</v>
      </c>
      <c r="G33" s="61">
        <f t="shared" si="16"/>
        <v>-8.1679093851874024E-2</v>
      </c>
    </row>
    <row r="34" spans="2:7" x14ac:dyDescent="0.25">
      <c r="B34">
        <f t="shared" si="3"/>
        <v>2029</v>
      </c>
      <c r="C34">
        <f t="shared" si="2"/>
        <v>32</v>
      </c>
      <c r="D34">
        <v>0</v>
      </c>
      <c r="E34">
        <v>-3.0503701506472625E-2</v>
      </c>
      <c r="F34" s="61">
        <f t="shared" ref="F34:G34" si="17">F30-(F$26-F$42)/4</f>
        <v>-5.2014291151003041E-2</v>
      </c>
      <c r="G34" s="61">
        <f t="shared" si="17"/>
        <v>-0.12317595887291044</v>
      </c>
    </row>
    <row r="35" spans="2:7" x14ac:dyDescent="0.25">
      <c r="B35">
        <f t="shared" si="3"/>
        <v>2029</v>
      </c>
      <c r="C35">
        <f t="shared" si="2"/>
        <v>33</v>
      </c>
      <c r="D35">
        <v>0</v>
      </c>
      <c r="E35">
        <v>0</v>
      </c>
      <c r="F35" s="61">
        <f t="shared" ref="F35:G35" si="18">F31-(F$23-F$39)/4</f>
        <v>-2.4666282874828888E-2</v>
      </c>
      <c r="G35" s="61">
        <f t="shared" si="18"/>
        <v>-3.459971876666057E-2</v>
      </c>
    </row>
    <row r="36" spans="2:7" x14ac:dyDescent="0.25">
      <c r="B36">
        <f t="shared" si="3"/>
        <v>2030</v>
      </c>
      <c r="C36">
        <f>C35+1</f>
        <v>34</v>
      </c>
      <c r="D36">
        <v>-6.8708084688967816E-2</v>
      </c>
      <c r="E36">
        <v>-0.1381088801469145</v>
      </c>
      <c r="F36" s="61">
        <f t="shared" ref="F36:G36" si="19">F32-(F$24-F$40)/4</f>
        <v>-7.3810728219366128E-2</v>
      </c>
      <c r="G36" s="61">
        <f t="shared" si="19"/>
        <v>-0.15988911041393492</v>
      </c>
    </row>
    <row r="37" spans="2:7" x14ac:dyDescent="0.25">
      <c r="B37">
        <f t="shared" si="3"/>
        <v>2030</v>
      </c>
      <c r="C37">
        <f t="shared" si="2"/>
        <v>35</v>
      </c>
      <c r="D37">
        <v>0</v>
      </c>
      <c r="E37">
        <v>-2.4902097970183803E-3</v>
      </c>
      <c r="F37" s="61">
        <f t="shared" ref="F37:G37" si="20">F33-(F$25-F$41)/4</f>
        <v>0</v>
      </c>
      <c r="G37" s="61">
        <f t="shared" si="20"/>
        <v>-0.12127353587930184</v>
      </c>
    </row>
    <row r="38" spans="2:7" x14ac:dyDescent="0.25">
      <c r="B38">
        <f t="shared" si="3"/>
        <v>2030</v>
      </c>
      <c r="C38">
        <f t="shared" si="2"/>
        <v>36</v>
      </c>
      <c r="D38">
        <v>0</v>
      </c>
      <c r="E38">
        <v>-3.0503701506472625E-2</v>
      </c>
      <c r="F38" s="61">
        <f t="shared" ref="F38:G38" si="21">F34-(F$26-F$42)/4</f>
        <v>-7.8021436726504564E-2</v>
      </c>
      <c r="G38" s="61">
        <f t="shared" si="21"/>
        <v>-0.16951208755612934</v>
      </c>
    </row>
    <row r="39" spans="2:7" x14ac:dyDescent="0.25">
      <c r="B39">
        <f t="shared" si="3"/>
        <v>2030</v>
      </c>
      <c r="C39">
        <f t="shared" si="2"/>
        <v>37</v>
      </c>
      <c r="D39">
        <v>-3.2888377166438519E-2</v>
      </c>
      <c r="E39">
        <v>-4.6132958355547427E-2</v>
      </c>
      <c r="F39">
        <f>D39</f>
        <v>-3.2888377166438519E-2</v>
      </c>
      <c r="G39">
        <f>E39</f>
        <v>-4.6132958355547427E-2</v>
      </c>
    </row>
    <row r="40" spans="2:7" x14ac:dyDescent="0.25">
      <c r="B40">
        <f t="shared" si="3"/>
        <v>2031</v>
      </c>
      <c r="C40">
        <f t="shared" si="2"/>
        <v>38</v>
      </c>
      <c r="D40">
        <v>-7.5511609396165566E-2</v>
      </c>
      <c r="E40">
        <v>-0.16714918716960842</v>
      </c>
      <c r="F40">
        <f t="shared" ref="F40:F82" si="22">D40</f>
        <v>-7.5511609396165566E-2</v>
      </c>
      <c r="G40">
        <f t="shared" ref="G40:G43" si="23">E40</f>
        <v>-0.16714918716960842</v>
      </c>
    </row>
    <row r="41" spans="2:7" x14ac:dyDescent="0.25">
      <c r="B41">
        <f t="shared" si="3"/>
        <v>2031</v>
      </c>
      <c r="C41">
        <f t="shared" si="2"/>
        <v>39</v>
      </c>
      <c r="D41">
        <v>0</v>
      </c>
      <c r="E41">
        <v>-0.16086797790672966</v>
      </c>
      <c r="F41">
        <f t="shared" si="22"/>
        <v>0</v>
      </c>
      <c r="G41">
        <f t="shared" si="23"/>
        <v>-0.16086797790672966</v>
      </c>
    </row>
    <row r="42" spans="2:7" x14ac:dyDescent="0.25">
      <c r="B42">
        <f t="shared" si="3"/>
        <v>2031</v>
      </c>
      <c r="C42">
        <f t="shared" si="2"/>
        <v>40</v>
      </c>
      <c r="D42">
        <v>-0.10402858230200608</v>
      </c>
      <c r="E42">
        <v>-0.21584821623934827</v>
      </c>
      <c r="F42">
        <f t="shared" si="22"/>
        <v>-0.10402858230200608</v>
      </c>
      <c r="G42">
        <f t="shared" si="23"/>
        <v>-0.21584821623934827</v>
      </c>
    </row>
    <row r="43" spans="2:7" x14ac:dyDescent="0.25">
      <c r="B43">
        <f t="shared" si="3"/>
        <v>2031</v>
      </c>
      <c r="C43">
        <f t="shared" si="2"/>
        <v>41</v>
      </c>
      <c r="D43">
        <v>-3.2888377166438519E-2</v>
      </c>
      <c r="E43">
        <v>-4.6132958355547427E-2</v>
      </c>
      <c r="F43">
        <f t="shared" si="22"/>
        <v>-3.2888377166438519E-2</v>
      </c>
      <c r="G43">
        <f t="shared" si="23"/>
        <v>-4.6132958355547427E-2</v>
      </c>
    </row>
    <row r="44" spans="2:7" x14ac:dyDescent="0.25">
      <c r="B44">
        <f t="shared" si="3"/>
        <v>2032</v>
      </c>
      <c r="C44">
        <f t="shared" si="2"/>
        <v>42</v>
      </c>
      <c r="D44">
        <v>-7.5511609396165566E-2</v>
      </c>
      <c r="E44">
        <v>-0.16714918716960842</v>
      </c>
      <c r="F44">
        <f t="shared" si="22"/>
        <v>-7.5511609396165566E-2</v>
      </c>
      <c r="G44">
        <f t="shared" ref="G44:G82" si="24">E44</f>
        <v>-0.16714918716960842</v>
      </c>
    </row>
    <row r="45" spans="2:7" x14ac:dyDescent="0.25">
      <c r="B45">
        <f t="shared" si="3"/>
        <v>2032</v>
      </c>
      <c r="C45">
        <f t="shared" si="2"/>
        <v>43</v>
      </c>
      <c r="D45">
        <v>0</v>
      </c>
      <c r="E45">
        <v>-0.16086797790672966</v>
      </c>
      <c r="F45">
        <f t="shared" si="22"/>
        <v>0</v>
      </c>
      <c r="G45">
        <f t="shared" si="24"/>
        <v>-0.16086797790672966</v>
      </c>
    </row>
    <row r="46" spans="2:7" x14ac:dyDescent="0.25">
      <c r="B46">
        <f t="shared" si="3"/>
        <v>2032</v>
      </c>
      <c r="C46">
        <f t="shared" si="2"/>
        <v>44</v>
      </c>
      <c r="D46">
        <v>-0.10402858230200608</v>
      </c>
      <c r="E46">
        <v>-0.21584821623934827</v>
      </c>
      <c r="F46">
        <f t="shared" si="22"/>
        <v>-0.10402858230200608</v>
      </c>
      <c r="G46">
        <f t="shared" si="24"/>
        <v>-0.21584821623934827</v>
      </c>
    </row>
    <row r="47" spans="2:7" x14ac:dyDescent="0.25">
      <c r="B47">
        <f t="shared" si="3"/>
        <v>2032</v>
      </c>
      <c r="C47">
        <f t="shared" si="2"/>
        <v>45</v>
      </c>
      <c r="D47">
        <v>-3.2888377166438519E-2</v>
      </c>
      <c r="E47">
        <v>-4.6132958355547427E-2</v>
      </c>
      <c r="F47">
        <f t="shared" si="22"/>
        <v>-3.2888377166438519E-2</v>
      </c>
      <c r="G47">
        <f t="shared" si="24"/>
        <v>-4.6132958355547427E-2</v>
      </c>
    </row>
    <row r="48" spans="2:7" x14ac:dyDescent="0.25">
      <c r="B48">
        <f t="shared" si="3"/>
        <v>2033</v>
      </c>
      <c r="C48">
        <f t="shared" si="2"/>
        <v>46</v>
      </c>
      <c r="D48">
        <v>-7.5511609396165566E-2</v>
      </c>
      <c r="E48">
        <v>-0.16714918716960842</v>
      </c>
      <c r="F48">
        <f t="shared" si="22"/>
        <v>-7.5511609396165566E-2</v>
      </c>
      <c r="G48">
        <f t="shared" si="24"/>
        <v>-0.16714918716960842</v>
      </c>
    </row>
    <row r="49" spans="2:7" x14ac:dyDescent="0.25">
      <c r="B49">
        <f t="shared" si="3"/>
        <v>2033</v>
      </c>
      <c r="C49">
        <f t="shared" si="2"/>
        <v>47</v>
      </c>
      <c r="D49">
        <v>0</v>
      </c>
      <c r="E49">
        <v>-0.16086797790672966</v>
      </c>
      <c r="F49">
        <f t="shared" si="22"/>
        <v>0</v>
      </c>
      <c r="G49">
        <f t="shared" si="24"/>
        <v>-0.16086797790672966</v>
      </c>
    </row>
    <row r="50" spans="2:7" x14ac:dyDescent="0.25">
      <c r="B50">
        <f t="shared" si="3"/>
        <v>2033</v>
      </c>
      <c r="C50">
        <f t="shared" si="2"/>
        <v>48</v>
      </c>
      <c r="D50">
        <v>-0.10402858230200608</v>
      </c>
      <c r="E50">
        <v>-0.21584821623934827</v>
      </c>
      <c r="F50">
        <f t="shared" si="22"/>
        <v>-0.10402858230200608</v>
      </c>
      <c r="G50">
        <f t="shared" si="24"/>
        <v>-0.21584821623934827</v>
      </c>
    </row>
    <row r="51" spans="2:7" x14ac:dyDescent="0.25">
      <c r="B51">
        <f t="shared" si="3"/>
        <v>2033</v>
      </c>
      <c r="C51">
        <f t="shared" si="2"/>
        <v>49</v>
      </c>
      <c r="D51">
        <v>-3.2888377166438519E-2</v>
      </c>
      <c r="E51">
        <v>-4.6132958355547427E-2</v>
      </c>
      <c r="F51">
        <f t="shared" si="22"/>
        <v>-3.2888377166438519E-2</v>
      </c>
      <c r="G51">
        <f t="shared" si="24"/>
        <v>-4.6132958355547427E-2</v>
      </c>
    </row>
    <row r="52" spans="2:7" x14ac:dyDescent="0.25">
      <c r="B52">
        <f t="shared" si="3"/>
        <v>2034</v>
      </c>
      <c r="C52">
        <f t="shared" si="2"/>
        <v>50</v>
      </c>
      <c r="D52">
        <v>-7.5511609396165566E-2</v>
      </c>
      <c r="E52">
        <v>-0.16714918716960842</v>
      </c>
      <c r="F52">
        <f t="shared" si="22"/>
        <v>-7.5511609396165566E-2</v>
      </c>
      <c r="G52">
        <f t="shared" si="24"/>
        <v>-0.16714918716960842</v>
      </c>
    </row>
    <row r="53" spans="2:7" x14ac:dyDescent="0.25">
      <c r="B53">
        <f t="shared" si="3"/>
        <v>2034</v>
      </c>
      <c r="C53">
        <f t="shared" si="2"/>
        <v>51</v>
      </c>
      <c r="D53">
        <v>0</v>
      </c>
      <c r="E53">
        <v>-0.16086797790672966</v>
      </c>
      <c r="F53">
        <f t="shared" si="22"/>
        <v>0</v>
      </c>
      <c r="G53">
        <f t="shared" si="24"/>
        <v>-0.16086797790672966</v>
      </c>
    </row>
    <row r="54" spans="2:7" x14ac:dyDescent="0.25">
      <c r="B54">
        <f t="shared" si="3"/>
        <v>2034</v>
      </c>
      <c r="C54">
        <f t="shared" si="2"/>
        <v>52</v>
      </c>
      <c r="D54">
        <v>-0.10402858230200608</v>
      </c>
      <c r="E54">
        <v>-0.21584821623934827</v>
      </c>
      <c r="F54">
        <f t="shared" si="22"/>
        <v>-0.10402858230200608</v>
      </c>
      <c r="G54">
        <f t="shared" si="24"/>
        <v>-0.21584821623934827</v>
      </c>
    </row>
    <row r="55" spans="2:7" x14ac:dyDescent="0.25">
      <c r="B55">
        <f t="shared" si="3"/>
        <v>2034</v>
      </c>
      <c r="C55">
        <f>C54+1</f>
        <v>53</v>
      </c>
      <c r="D55">
        <v>-3.2888377166438519E-2</v>
      </c>
      <c r="E55">
        <v>-4.6132958355547427E-2</v>
      </c>
      <c r="F55">
        <f t="shared" si="22"/>
        <v>-3.2888377166438519E-2</v>
      </c>
      <c r="G55">
        <f t="shared" si="24"/>
        <v>-4.6132958355547427E-2</v>
      </c>
    </row>
    <row r="56" spans="2:7" x14ac:dyDescent="0.25">
      <c r="B56">
        <f t="shared" si="3"/>
        <v>2035</v>
      </c>
      <c r="C56">
        <f t="shared" si="2"/>
        <v>54</v>
      </c>
      <c r="D56">
        <v>-7.5511609396165566E-2</v>
      </c>
      <c r="E56">
        <v>-0.16714918716960842</v>
      </c>
      <c r="F56">
        <f t="shared" si="22"/>
        <v>-7.5511609396165566E-2</v>
      </c>
      <c r="G56">
        <f t="shared" si="24"/>
        <v>-0.16714918716960842</v>
      </c>
    </row>
    <row r="57" spans="2:7" x14ac:dyDescent="0.25">
      <c r="B57">
        <f t="shared" si="3"/>
        <v>2035</v>
      </c>
      <c r="C57">
        <f t="shared" si="2"/>
        <v>55</v>
      </c>
      <c r="D57">
        <v>0</v>
      </c>
      <c r="E57">
        <v>-0.16086797790672966</v>
      </c>
      <c r="F57">
        <f t="shared" si="22"/>
        <v>0</v>
      </c>
      <c r="G57">
        <f t="shared" si="24"/>
        <v>-0.16086797790672966</v>
      </c>
    </row>
    <row r="58" spans="2:7" x14ac:dyDescent="0.25">
      <c r="B58">
        <f t="shared" si="3"/>
        <v>2035</v>
      </c>
      <c r="C58">
        <f t="shared" si="2"/>
        <v>56</v>
      </c>
      <c r="D58">
        <v>-0.10402858230200608</v>
      </c>
      <c r="E58">
        <v>-0.21584821623934827</v>
      </c>
      <c r="F58">
        <f t="shared" si="22"/>
        <v>-0.10402858230200608</v>
      </c>
      <c r="G58">
        <f t="shared" si="24"/>
        <v>-0.21584821623934827</v>
      </c>
    </row>
    <row r="59" spans="2:7" x14ac:dyDescent="0.25">
      <c r="B59">
        <f t="shared" si="3"/>
        <v>2035</v>
      </c>
      <c r="C59">
        <f t="shared" si="2"/>
        <v>57</v>
      </c>
      <c r="D59">
        <v>-3.2888377166438519E-2</v>
      </c>
      <c r="E59">
        <v>-4.6132958355547427E-2</v>
      </c>
      <c r="F59">
        <f t="shared" si="22"/>
        <v>-3.2888377166438519E-2</v>
      </c>
      <c r="G59">
        <f t="shared" si="24"/>
        <v>-4.6132958355547427E-2</v>
      </c>
    </row>
    <row r="60" spans="2:7" x14ac:dyDescent="0.25">
      <c r="B60">
        <f t="shared" si="3"/>
        <v>2036</v>
      </c>
      <c r="C60">
        <f t="shared" si="2"/>
        <v>58</v>
      </c>
      <c r="D60">
        <v>-7.5511609396165566E-2</v>
      </c>
      <c r="E60">
        <v>-0.16714918716960842</v>
      </c>
      <c r="F60">
        <f t="shared" si="22"/>
        <v>-7.5511609396165566E-2</v>
      </c>
      <c r="G60">
        <f t="shared" si="24"/>
        <v>-0.16714918716960842</v>
      </c>
    </row>
    <row r="61" spans="2:7" x14ac:dyDescent="0.25">
      <c r="B61">
        <f t="shared" si="3"/>
        <v>2036</v>
      </c>
      <c r="C61">
        <f t="shared" si="2"/>
        <v>59</v>
      </c>
      <c r="D61">
        <v>0</v>
      </c>
      <c r="E61">
        <v>-0.16086797790672966</v>
      </c>
      <c r="F61">
        <f t="shared" si="22"/>
        <v>0</v>
      </c>
      <c r="G61">
        <f t="shared" si="24"/>
        <v>-0.16086797790672966</v>
      </c>
    </row>
    <row r="62" spans="2:7" x14ac:dyDescent="0.25">
      <c r="B62">
        <f t="shared" si="3"/>
        <v>2036</v>
      </c>
      <c r="C62">
        <f t="shared" si="2"/>
        <v>60</v>
      </c>
      <c r="D62">
        <v>-0.10402858230200608</v>
      </c>
      <c r="E62">
        <v>-0.21584821623934827</v>
      </c>
      <c r="F62">
        <f t="shared" si="22"/>
        <v>-0.10402858230200608</v>
      </c>
      <c r="G62">
        <f t="shared" si="24"/>
        <v>-0.21584821623934827</v>
      </c>
    </row>
    <row r="63" spans="2:7" x14ac:dyDescent="0.25">
      <c r="B63">
        <f t="shared" si="3"/>
        <v>2036</v>
      </c>
      <c r="C63">
        <f t="shared" si="2"/>
        <v>61</v>
      </c>
      <c r="D63">
        <v>-3.2888377166438519E-2</v>
      </c>
      <c r="E63">
        <v>-4.6132958355547427E-2</v>
      </c>
      <c r="F63">
        <f t="shared" si="22"/>
        <v>-3.2888377166438519E-2</v>
      </c>
      <c r="G63">
        <f t="shared" si="24"/>
        <v>-4.6132958355547427E-2</v>
      </c>
    </row>
    <row r="64" spans="2:7" x14ac:dyDescent="0.25">
      <c r="B64">
        <f t="shared" si="3"/>
        <v>2037</v>
      </c>
      <c r="C64">
        <f t="shared" si="2"/>
        <v>62</v>
      </c>
      <c r="D64">
        <v>-7.5511609396165566E-2</v>
      </c>
      <c r="E64">
        <v>-0.16714918716960842</v>
      </c>
      <c r="F64">
        <f t="shared" si="22"/>
        <v>-7.5511609396165566E-2</v>
      </c>
      <c r="G64">
        <f t="shared" si="24"/>
        <v>-0.16714918716960842</v>
      </c>
    </row>
    <row r="65" spans="2:7" x14ac:dyDescent="0.25">
      <c r="B65">
        <f t="shared" si="3"/>
        <v>2037</v>
      </c>
      <c r="C65">
        <f t="shared" si="2"/>
        <v>63</v>
      </c>
      <c r="D65">
        <v>0</v>
      </c>
      <c r="E65">
        <v>-0.16086797790672966</v>
      </c>
      <c r="F65">
        <f t="shared" si="22"/>
        <v>0</v>
      </c>
      <c r="G65">
        <f t="shared" si="24"/>
        <v>-0.16086797790672966</v>
      </c>
    </row>
    <row r="66" spans="2:7" x14ac:dyDescent="0.25">
      <c r="B66">
        <f t="shared" si="3"/>
        <v>2037</v>
      </c>
      <c r="C66">
        <f t="shared" si="2"/>
        <v>64</v>
      </c>
      <c r="D66">
        <v>-0.10402858230200608</v>
      </c>
      <c r="E66">
        <v>-0.21584821623934827</v>
      </c>
      <c r="F66">
        <f t="shared" si="22"/>
        <v>-0.10402858230200608</v>
      </c>
      <c r="G66">
        <f t="shared" si="24"/>
        <v>-0.21584821623934827</v>
      </c>
    </row>
    <row r="67" spans="2:7" x14ac:dyDescent="0.25">
      <c r="B67">
        <f t="shared" si="3"/>
        <v>2037</v>
      </c>
      <c r="C67">
        <f t="shared" si="2"/>
        <v>65</v>
      </c>
      <c r="D67">
        <v>-3.2888377166438519E-2</v>
      </c>
      <c r="E67">
        <v>-4.6132958355547427E-2</v>
      </c>
      <c r="F67">
        <f t="shared" si="22"/>
        <v>-3.2888377166438519E-2</v>
      </c>
      <c r="G67">
        <f t="shared" si="24"/>
        <v>-4.6132958355547427E-2</v>
      </c>
    </row>
    <row r="68" spans="2:7" x14ac:dyDescent="0.25">
      <c r="B68">
        <f t="shared" si="3"/>
        <v>2038</v>
      </c>
      <c r="C68">
        <f t="shared" si="2"/>
        <v>66</v>
      </c>
      <c r="D68">
        <v>-7.5511609396165566E-2</v>
      </c>
      <c r="E68">
        <v>-0.16714918716960842</v>
      </c>
      <c r="F68">
        <f t="shared" si="22"/>
        <v>-7.5511609396165566E-2</v>
      </c>
      <c r="G68">
        <f t="shared" si="24"/>
        <v>-0.16714918716960842</v>
      </c>
    </row>
    <row r="69" spans="2:7" x14ac:dyDescent="0.25">
      <c r="B69">
        <f t="shared" si="3"/>
        <v>2038</v>
      </c>
      <c r="C69">
        <f t="shared" ref="C69:C76" si="25">C68+1</f>
        <v>67</v>
      </c>
      <c r="D69">
        <v>0</v>
      </c>
      <c r="E69">
        <v>-0.16086797790672966</v>
      </c>
      <c r="F69">
        <f t="shared" si="22"/>
        <v>0</v>
      </c>
      <c r="G69">
        <f t="shared" si="24"/>
        <v>-0.16086797790672966</v>
      </c>
    </row>
    <row r="70" spans="2:7" x14ac:dyDescent="0.25">
      <c r="B70">
        <f t="shared" si="3"/>
        <v>2038</v>
      </c>
      <c r="C70">
        <f t="shared" si="25"/>
        <v>68</v>
      </c>
      <c r="D70">
        <v>-0.10402858230200608</v>
      </c>
      <c r="E70">
        <v>-0.21584821623934827</v>
      </c>
      <c r="F70">
        <f t="shared" si="22"/>
        <v>-0.10402858230200608</v>
      </c>
      <c r="G70">
        <f t="shared" si="24"/>
        <v>-0.21584821623934827</v>
      </c>
    </row>
    <row r="71" spans="2:7" x14ac:dyDescent="0.25">
      <c r="B71">
        <f t="shared" si="3"/>
        <v>2038</v>
      </c>
      <c r="C71">
        <f t="shared" si="25"/>
        <v>69</v>
      </c>
      <c r="D71">
        <v>-3.2888377166438519E-2</v>
      </c>
      <c r="E71">
        <v>-4.6132958355547427E-2</v>
      </c>
      <c r="F71">
        <f t="shared" si="22"/>
        <v>-3.2888377166438519E-2</v>
      </c>
      <c r="G71">
        <f t="shared" si="24"/>
        <v>-4.6132958355547427E-2</v>
      </c>
    </row>
    <row r="72" spans="2:7" x14ac:dyDescent="0.25">
      <c r="B72">
        <f t="shared" ref="B72:B82" si="26">B68+1</f>
        <v>2039</v>
      </c>
      <c r="C72">
        <f t="shared" si="25"/>
        <v>70</v>
      </c>
      <c r="D72">
        <v>-7.5511609396165566E-2</v>
      </c>
      <c r="E72">
        <v>-0.16714918716960842</v>
      </c>
      <c r="F72">
        <f t="shared" si="22"/>
        <v>-7.5511609396165566E-2</v>
      </c>
      <c r="G72">
        <f t="shared" si="24"/>
        <v>-0.16714918716960842</v>
      </c>
    </row>
    <row r="73" spans="2:7" x14ac:dyDescent="0.25">
      <c r="B73">
        <f t="shared" si="26"/>
        <v>2039</v>
      </c>
      <c r="C73">
        <f t="shared" si="25"/>
        <v>71</v>
      </c>
      <c r="D73">
        <v>0</v>
      </c>
      <c r="E73">
        <v>-0.16086797790672966</v>
      </c>
      <c r="F73">
        <f t="shared" si="22"/>
        <v>0</v>
      </c>
      <c r="G73">
        <f t="shared" si="24"/>
        <v>-0.16086797790672966</v>
      </c>
    </row>
    <row r="74" spans="2:7" x14ac:dyDescent="0.25">
      <c r="B74">
        <f t="shared" si="26"/>
        <v>2039</v>
      </c>
      <c r="C74">
        <f t="shared" si="25"/>
        <v>72</v>
      </c>
      <c r="D74">
        <v>-0.10402858230200608</v>
      </c>
      <c r="E74">
        <v>-0.21584821623934827</v>
      </c>
      <c r="F74">
        <f t="shared" si="22"/>
        <v>-0.10402858230200608</v>
      </c>
      <c r="G74">
        <f t="shared" si="24"/>
        <v>-0.21584821623934827</v>
      </c>
    </row>
    <row r="75" spans="2:7" x14ac:dyDescent="0.25">
      <c r="B75">
        <f t="shared" si="26"/>
        <v>2039</v>
      </c>
      <c r="C75">
        <f t="shared" si="25"/>
        <v>73</v>
      </c>
      <c r="D75">
        <v>-3.2888377166438519E-2</v>
      </c>
      <c r="E75">
        <v>-4.6132958355547427E-2</v>
      </c>
      <c r="F75">
        <f t="shared" si="22"/>
        <v>-3.2888377166438519E-2</v>
      </c>
      <c r="G75">
        <f t="shared" si="24"/>
        <v>-4.6132958355547427E-2</v>
      </c>
    </row>
    <row r="76" spans="2:7" x14ac:dyDescent="0.25">
      <c r="B76">
        <f t="shared" si="26"/>
        <v>2040</v>
      </c>
      <c r="C76">
        <f t="shared" si="25"/>
        <v>74</v>
      </c>
      <c r="D76">
        <v>-7.5511609396165566E-2</v>
      </c>
      <c r="E76">
        <v>-0.16714918716960842</v>
      </c>
      <c r="F76">
        <f t="shared" si="22"/>
        <v>-7.5511609396165566E-2</v>
      </c>
      <c r="G76">
        <f t="shared" si="24"/>
        <v>-0.16714918716960842</v>
      </c>
    </row>
    <row r="77" spans="2:7" x14ac:dyDescent="0.25">
      <c r="B77">
        <f t="shared" si="26"/>
        <v>2040</v>
      </c>
      <c r="C77">
        <f>C76+1</f>
        <v>75</v>
      </c>
      <c r="D77">
        <v>0</v>
      </c>
      <c r="E77">
        <v>-0.16086797790672966</v>
      </c>
      <c r="F77">
        <f t="shared" si="22"/>
        <v>0</v>
      </c>
      <c r="G77">
        <f t="shared" si="24"/>
        <v>-0.16086797790672966</v>
      </c>
    </row>
    <row r="78" spans="2:7" x14ac:dyDescent="0.25">
      <c r="B78">
        <f t="shared" si="26"/>
        <v>2040</v>
      </c>
      <c r="C78">
        <f t="shared" ref="C78:C82" si="27">C77+1</f>
        <v>76</v>
      </c>
      <c r="D78">
        <v>-0.10402858230200608</v>
      </c>
      <c r="E78">
        <v>-0.21584821623934827</v>
      </c>
      <c r="F78">
        <f t="shared" si="22"/>
        <v>-0.10402858230200608</v>
      </c>
      <c r="G78">
        <f t="shared" si="24"/>
        <v>-0.21584821623934827</v>
      </c>
    </row>
    <row r="79" spans="2:7" x14ac:dyDescent="0.25">
      <c r="B79">
        <f t="shared" si="26"/>
        <v>2040</v>
      </c>
      <c r="C79">
        <f t="shared" si="27"/>
        <v>77</v>
      </c>
      <c r="D79">
        <v>-3.2888377166438519E-2</v>
      </c>
      <c r="E79">
        <v>-4.6132958355547427E-2</v>
      </c>
      <c r="F79">
        <f t="shared" si="22"/>
        <v>-3.2888377166438519E-2</v>
      </c>
      <c r="G79">
        <f t="shared" si="24"/>
        <v>-4.6132958355547427E-2</v>
      </c>
    </row>
    <row r="80" spans="2:7" x14ac:dyDescent="0.25">
      <c r="B80">
        <f t="shared" si="26"/>
        <v>2041</v>
      </c>
      <c r="C80">
        <f t="shared" si="27"/>
        <v>78</v>
      </c>
      <c r="D80">
        <v>-7.5511609396165566E-2</v>
      </c>
      <c r="E80">
        <v>-0.16714918716960842</v>
      </c>
      <c r="F80">
        <f t="shared" si="22"/>
        <v>-7.5511609396165566E-2</v>
      </c>
      <c r="G80">
        <f t="shared" si="24"/>
        <v>-0.16714918716960842</v>
      </c>
    </row>
    <row r="81" spans="2:7" x14ac:dyDescent="0.25">
      <c r="B81">
        <f t="shared" si="26"/>
        <v>2041</v>
      </c>
      <c r="C81">
        <f t="shared" si="27"/>
        <v>79</v>
      </c>
      <c r="D81">
        <v>0</v>
      </c>
      <c r="E81">
        <v>-0.16086797790672966</v>
      </c>
      <c r="F81">
        <f t="shared" si="22"/>
        <v>0</v>
      </c>
      <c r="G81">
        <f t="shared" si="24"/>
        <v>-0.16086797790672966</v>
      </c>
    </row>
    <row r="82" spans="2:7" x14ac:dyDescent="0.25">
      <c r="B82">
        <f t="shared" si="26"/>
        <v>2041</v>
      </c>
      <c r="C82">
        <f t="shared" si="27"/>
        <v>80</v>
      </c>
      <c r="D82">
        <v>-0.10402858230200608</v>
      </c>
      <c r="E82">
        <v>-0.21584821623934827</v>
      </c>
      <c r="F82">
        <f t="shared" si="22"/>
        <v>-0.10402858230200608</v>
      </c>
      <c r="G82">
        <f t="shared" si="24"/>
        <v>-0.21584821623934827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opLeftCell="A28" workbookViewId="0">
      <selection activeCell="H23" sqref="H23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7" t="s">
        <v>59</v>
      </c>
      <c r="C2" s="67" t="s">
        <v>60</v>
      </c>
      <c r="D2" s="67" t="s">
        <v>54</v>
      </c>
      <c r="E2" s="67" t="s">
        <v>41</v>
      </c>
      <c r="F2" s="67" t="s">
        <v>63</v>
      </c>
      <c r="G2" s="67" t="s">
        <v>71</v>
      </c>
      <c r="H2" s="67" t="s">
        <v>64</v>
      </c>
      <c r="I2" s="67" t="s">
        <v>65</v>
      </c>
      <c r="J2" s="67" t="s">
        <v>66</v>
      </c>
      <c r="K2" s="67" t="s">
        <v>67</v>
      </c>
      <c r="L2" s="67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2">
        <v>0.355173322189625</v>
      </c>
      <c r="E3" s="62">
        <v>0.11299169485204409</v>
      </c>
      <c r="F3">
        <v>29314</v>
      </c>
      <c r="G3">
        <v>22160</v>
      </c>
      <c r="H3" s="65">
        <v>38153.716666666667</v>
      </c>
      <c r="I3" s="65">
        <v>24659.525277777779</v>
      </c>
      <c r="J3" s="65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2">
        <v>0.37807449967278312</v>
      </c>
      <c r="E4" s="62">
        <v>0.10612507802523401</v>
      </c>
      <c r="F4">
        <v>26917</v>
      </c>
      <c r="G4">
        <v>20363</v>
      </c>
      <c r="H4" s="65">
        <v>36777.982307692306</v>
      </c>
      <c r="I4" s="65">
        <v>22523.880435897438</v>
      </c>
      <c r="J4" s="65">
        <v>315.649</v>
      </c>
      <c r="K4">
        <v>0.14452793040293041</v>
      </c>
      <c r="M4" s="63" t="s">
        <v>61</v>
      </c>
      <c r="N4" t="s">
        <v>68</v>
      </c>
      <c r="O4" t="s">
        <v>72</v>
      </c>
      <c r="P4" t="s">
        <v>69</v>
      </c>
      <c r="Q4" t="s">
        <v>70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2">
        <v>0.25752119646016652</v>
      </c>
      <c r="E5" s="62">
        <v>0.16084522334431073</v>
      </c>
      <c r="F5">
        <v>28923</v>
      </c>
      <c r="G5">
        <v>21929</v>
      </c>
      <c r="H5" s="65">
        <v>36232.949565217394</v>
      </c>
      <c r="I5" s="65">
        <v>25455.981438405797</v>
      </c>
      <c r="J5" s="65">
        <v>138.33599999999998</v>
      </c>
      <c r="K5">
        <v>0.19346431159420288</v>
      </c>
      <c r="M5" s="64">
        <v>2023</v>
      </c>
      <c r="N5" s="66">
        <v>28735</v>
      </c>
      <c r="O5" s="66">
        <v>21447</v>
      </c>
      <c r="P5" s="66">
        <v>36897.196917502784</v>
      </c>
      <c r="Q5" s="66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2">
        <v>0.2359007943475048</v>
      </c>
      <c r="E6" s="62">
        <v>0.2651103791646261</v>
      </c>
      <c r="F6">
        <v>29786</v>
      </c>
      <c r="G6">
        <v>21336</v>
      </c>
      <c r="H6" s="65">
        <v>36424.139130434778</v>
      </c>
      <c r="I6" s="65">
        <v>26992.217210144925</v>
      </c>
      <c r="J6" s="65">
        <v>388.40192999999999</v>
      </c>
      <c r="K6">
        <v>0.17783971153846154</v>
      </c>
      <c r="M6" s="64">
        <v>2027</v>
      </c>
      <c r="N6" s="66">
        <v>28861.5</v>
      </c>
      <c r="O6" s="66">
        <v>21762.25</v>
      </c>
      <c r="P6" s="66">
        <v>35989.196917502784</v>
      </c>
      <c r="Q6" s="66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2">
        <v>0</v>
      </c>
      <c r="E7" s="62">
        <v>0</v>
      </c>
      <c r="F7">
        <v>30253</v>
      </c>
      <c r="G7">
        <v>23088</v>
      </c>
      <c r="H7" s="65">
        <v>37245.716666666667</v>
      </c>
      <c r="I7" s="65">
        <v>23751.525277777779</v>
      </c>
      <c r="J7" s="65">
        <v>0</v>
      </c>
      <c r="K7">
        <v>0</v>
      </c>
      <c r="M7" s="64">
        <v>2031</v>
      </c>
      <c r="N7" s="66">
        <v>29630.25</v>
      </c>
      <c r="O7" s="66">
        <v>21900.75</v>
      </c>
      <c r="P7" s="66">
        <v>34516.196917502784</v>
      </c>
      <c r="Q7" s="66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2">
        <v>0</v>
      </c>
      <c r="E8" s="62">
        <v>0</v>
      </c>
      <c r="F8">
        <v>27321</v>
      </c>
      <c r="G8">
        <v>20465</v>
      </c>
      <c r="H8" s="65">
        <v>35869.982307692306</v>
      </c>
      <c r="I8" s="65">
        <v>21964.880435897438</v>
      </c>
      <c r="J8" s="65">
        <v>0</v>
      </c>
      <c r="K8">
        <v>0</v>
      </c>
      <c r="M8" s="64" t="s">
        <v>62</v>
      </c>
      <c r="N8" s="66">
        <v>29075.583333333332</v>
      </c>
      <c r="O8" s="66">
        <v>21703.333333333332</v>
      </c>
      <c r="P8" s="66">
        <v>35800.863584169456</v>
      </c>
      <c r="Q8" s="66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2">
        <v>0</v>
      </c>
      <c r="E9" s="62">
        <v>0</v>
      </c>
      <c r="F9">
        <v>29577</v>
      </c>
      <c r="G9">
        <v>22009</v>
      </c>
      <c r="H9" s="65">
        <v>35324.949565217394</v>
      </c>
      <c r="I9" s="65">
        <v>24547.981438405797</v>
      </c>
      <c r="J9" s="65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2">
        <v>0</v>
      </c>
      <c r="E10" s="62">
        <v>0</v>
      </c>
      <c r="F10">
        <v>28295</v>
      </c>
      <c r="G10">
        <v>21487</v>
      </c>
      <c r="H10" s="65">
        <v>35516.139130434778</v>
      </c>
      <c r="I10" s="65">
        <v>26084.217210144925</v>
      </c>
      <c r="J10" s="65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2">
        <v>0.15914087741797592</v>
      </c>
      <c r="E11" s="62">
        <v>-5.1879625077449077E-3</v>
      </c>
      <c r="F11">
        <v>31190</v>
      </c>
      <c r="G11">
        <v>22954</v>
      </c>
      <c r="H11" s="66">
        <v>35779.716666666667</v>
      </c>
      <c r="I11" s="66">
        <v>22834.525277777779</v>
      </c>
      <c r="J11" s="66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2">
        <v>0.2943564173670663</v>
      </c>
      <c r="E12" s="62">
        <v>-8.5133984389173537E-2</v>
      </c>
      <c r="F12">
        <v>27045</v>
      </c>
      <c r="G12">
        <v>20671</v>
      </c>
      <c r="H12" s="66">
        <v>34452.982307692306</v>
      </c>
      <c r="I12" s="66">
        <v>18910.880435897438</v>
      </c>
      <c r="J12" s="66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2">
        <v>0.16594253035803308</v>
      </c>
      <c r="E13" s="62">
        <v>-5.0089843051140392E-2</v>
      </c>
      <c r="F13">
        <v>29571</v>
      </c>
      <c r="G13">
        <v>22225</v>
      </c>
      <c r="H13" s="66">
        <v>33882.949565217394</v>
      </c>
      <c r="I13" s="66">
        <v>21108.981438405797</v>
      </c>
      <c r="J13" s="66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2">
        <v>0.13533189420266253</v>
      </c>
      <c r="E14" s="62">
        <v>6.3526630513944485E-2</v>
      </c>
      <c r="F14">
        <v>30715</v>
      </c>
      <c r="G14">
        <v>21753</v>
      </c>
      <c r="H14" s="66">
        <v>33949.139130434778</v>
      </c>
      <c r="I14" s="66">
        <v>23134.217210144925</v>
      </c>
      <c r="J14" s="66">
        <v>922.57999999999993</v>
      </c>
      <c r="K14">
        <v>0.67758342490842483</v>
      </c>
    </row>
    <row r="19" spans="1:13" x14ac:dyDescent="0.25">
      <c r="B19" t="s">
        <v>73</v>
      </c>
      <c r="C19" t="s">
        <v>74</v>
      </c>
      <c r="D19" t="s">
        <v>75</v>
      </c>
      <c r="E19" t="s">
        <v>76</v>
      </c>
      <c r="F19" t="s">
        <v>77</v>
      </c>
      <c r="G19" t="s">
        <v>78</v>
      </c>
      <c r="H19" t="s">
        <v>79</v>
      </c>
      <c r="I19" t="s">
        <v>80</v>
      </c>
      <c r="J19" t="s">
        <v>81</v>
      </c>
      <c r="K19" t="s">
        <v>82</v>
      </c>
      <c r="L19" t="s">
        <v>83</v>
      </c>
      <c r="M19" t="s">
        <v>84</v>
      </c>
    </row>
    <row r="20" spans="1:13" x14ac:dyDescent="0.25">
      <c r="A20" t="s">
        <v>66</v>
      </c>
      <c r="B20" s="70">
        <v>1571.8341</v>
      </c>
      <c r="C20" s="70">
        <v>315.649</v>
      </c>
      <c r="D20" s="70">
        <v>138.33599999999998</v>
      </c>
      <c r="E20" s="70">
        <v>388.40192999999999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</row>
    <row r="21" spans="1:13" x14ac:dyDescent="0.25">
      <c r="A21" t="s">
        <v>67</v>
      </c>
      <c r="B21" s="70">
        <v>4.3706801435185172</v>
      </c>
      <c r="C21" s="70">
        <v>0.14452793040293041</v>
      </c>
      <c r="D21" s="70">
        <v>0.19346431159420288</v>
      </c>
      <c r="E21" s="70">
        <v>0.17783971153846154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5" spans="1:13" x14ac:dyDescent="0.25">
      <c r="D25" s="62"/>
      <c r="E25" s="62"/>
    </row>
    <row r="26" spans="1:13" x14ac:dyDescent="0.25">
      <c r="D26" s="62"/>
      <c r="E26" s="62"/>
    </row>
    <row r="27" spans="1:13" x14ac:dyDescent="0.25">
      <c r="D27" s="62"/>
      <c r="E27" s="62"/>
    </row>
    <row r="28" spans="1:13" x14ac:dyDescent="0.25">
      <c r="D28" s="62"/>
      <c r="E28" s="62"/>
    </row>
    <row r="41" spans="4:5" x14ac:dyDescent="0.25">
      <c r="D41" s="62"/>
      <c r="E41" s="62"/>
    </row>
    <row r="42" spans="4:5" x14ac:dyDescent="0.25">
      <c r="D42" s="62"/>
      <c r="E42" s="62"/>
    </row>
    <row r="43" spans="4:5" x14ac:dyDescent="0.25">
      <c r="D43" s="62"/>
      <c r="E43" s="62"/>
    </row>
    <row r="44" spans="4:5" x14ac:dyDescent="0.25">
      <c r="D44" s="62"/>
      <c r="E44" s="62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27"/>
  <sheetViews>
    <sheetView workbookViewId="0">
      <selection activeCell="D14" sqref="D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20" t="s">
        <v>29</v>
      </c>
      <c r="G1" s="20"/>
      <c r="H1" s="35" t="s">
        <v>42</v>
      </c>
      <c r="I1" s="52">
        <v>1097</v>
      </c>
      <c r="J1" s="52">
        <v>7295</v>
      </c>
      <c r="K1" s="37"/>
      <c r="L1" s="37"/>
      <c r="M1" s="20" t="s">
        <v>43</v>
      </c>
      <c r="R1" s="2"/>
    </row>
    <row r="2" spans="1:18" x14ac:dyDescent="0.25">
      <c r="A2" s="20"/>
      <c r="G2" s="20"/>
      <c r="H2" s="35"/>
      <c r="I2" s="58"/>
      <c r="J2" s="58"/>
      <c r="K2" s="37"/>
      <c r="L2" s="37"/>
      <c r="M2" s="20"/>
      <c r="R2" s="2"/>
    </row>
    <row r="3" spans="1:18" ht="15.75" thickBot="1" x14ac:dyDescent="0.3">
      <c r="A3" s="57" t="s">
        <v>52</v>
      </c>
      <c r="B3" s="33" t="s">
        <v>24</v>
      </c>
      <c r="C3" s="32">
        <v>1</v>
      </c>
      <c r="D3" s="32">
        <v>1</v>
      </c>
      <c r="E3" s="32">
        <v>1</v>
      </c>
      <c r="F3" s="32">
        <v>2</v>
      </c>
      <c r="H3" s="45" t="s">
        <v>38</v>
      </c>
      <c r="I3" s="44" t="s">
        <v>39</v>
      </c>
      <c r="J3" s="44" t="s">
        <v>40</v>
      </c>
      <c r="K3" s="44"/>
      <c r="L3" s="44"/>
      <c r="M3" s="1" t="s">
        <v>44</v>
      </c>
      <c r="N3" s="21" t="s">
        <v>22</v>
      </c>
    </row>
    <row r="4" spans="1:18" ht="15.75" thickBot="1" x14ac:dyDescent="0.3">
      <c r="A4" s="22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9" t="s">
        <v>5</v>
      </c>
      <c r="I4" s="41">
        <v>0</v>
      </c>
      <c r="J4" s="41">
        <v>0.26</v>
      </c>
      <c r="K4" s="46"/>
      <c r="L4" s="55">
        <v>1</v>
      </c>
      <c r="M4" s="56" t="s">
        <v>37</v>
      </c>
    </row>
    <row r="5" spans="1:18" ht="15.75" thickBot="1" x14ac:dyDescent="0.3">
      <c r="A5" s="10" t="s">
        <v>19</v>
      </c>
      <c r="B5" s="10" t="s">
        <v>9</v>
      </c>
      <c r="C5" s="26">
        <v>10462.746469865784</v>
      </c>
      <c r="D5" s="25">
        <v>10081.246408565785</v>
      </c>
      <c r="E5" s="25">
        <v>10081.246408565785</v>
      </c>
      <c r="F5" s="26">
        <v>10081.246408565785</v>
      </c>
      <c r="H5" s="40" t="s">
        <v>6</v>
      </c>
      <c r="I5" s="42">
        <v>0.32</v>
      </c>
      <c r="J5" s="42">
        <v>0.35</v>
      </c>
      <c r="K5" s="46"/>
      <c r="L5" s="49">
        <v>2</v>
      </c>
      <c r="M5" s="1" t="s">
        <v>45</v>
      </c>
    </row>
    <row r="6" spans="1:18" ht="15.75" thickBot="1" x14ac:dyDescent="0.3">
      <c r="A6" s="10" t="s">
        <v>16</v>
      </c>
      <c r="B6" s="10" t="s">
        <v>27</v>
      </c>
      <c r="C6" s="26">
        <f>J1*J7</f>
        <v>1969.65</v>
      </c>
      <c r="D6" s="25">
        <f>J1*J4</f>
        <v>1896.7</v>
      </c>
      <c r="E6" s="25">
        <f>J1*J5</f>
        <v>2553.25</v>
      </c>
      <c r="F6" s="26">
        <f>J1*J6</f>
        <v>2407.35</v>
      </c>
      <c r="H6" s="40" t="s">
        <v>7</v>
      </c>
      <c r="I6" s="42">
        <v>0.34</v>
      </c>
      <c r="J6" s="42">
        <v>0.33</v>
      </c>
      <c r="K6" s="46"/>
      <c r="L6" s="49">
        <v>3</v>
      </c>
      <c r="M6" s="1" t="s">
        <v>85</v>
      </c>
    </row>
    <row r="7" spans="1:18" ht="15.75" thickBot="1" x14ac:dyDescent="0.3">
      <c r="A7" s="10" t="s">
        <v>17</v>
      </c>
      <c r="B7" s="10" t="s">
        <v>27</v>
      </c>
      <c r="C7" s="26">
        <f>I1*I7</f>
        <v>0</v>
      </c>
      <c r="D7" s="25">
        <f>I1*I4</f>
        <v>0</v>
      </c>
      <c r="E7" s="25">
        <f>I1*I5</f>
        <v>351.04</v>
      </c>
      <c r="F7" s="26">
        <f>I1*I6</f>
        <v>372.98</v>
      </c>
      <c r="H7" s="40" t="s">
        <v>8</v>
      </c>
      <c r="I7" s="42">
        <v>0</v>
      </c>
      <c r="J7" s="42">
        <v>0.27</v>
      </c>
      <c r="K7" s="46"/>
      <c r="L7" s="49">
        <v>4</v>
      </c>
      <c r="M7" s="1" t="s">
        <v>47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8"/>
      <c r="I8" s="43"/>
      <c r="J8" s="43"/>
      <c r="K8" s="43"/>
      <c r="L8" s="50">
        <v>5</v>
      </c>
      <c r="M8" s="1" t="s">
        <v>48</v>
      </c>
    </row>
    <row r="9" spans="1:18" ht="15.75" thickBot="1" x14ac:dyDescent="0.3">
      <c r="A9" s="10" t="s">
        <v>21</v>
      </c>
      <c r="B9" s="10" t="s">
        <v>25</v>
      </c>
      <c r="C9" s="26">
        <v>-383.51086956521738</v>
      </c>
      <c r="D9" s="25">
        <v>-482.98333333333335</v>
      </c>
      <c r="E9" s="25">
        <v>-793.30769230769226</v>
      </c>
      <c r="F9" s="26">
        <v>232.61956521739131</v>
      </c>
      <c r="H9" s="45" t="s">
        <v>41</v>
      </c>
      <c r="I9" s="44" t="s">
        <v>39</v>
      </c>
      <c r="J9" s="44" t="s">
        <v>40</v>
      </c>
      <c r="K9" s="44"/>
      <c r="L9" s="47">
        <v>6</v>
      </c>
      <c r="M9" s="51" t="s">
        <v>51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9" t="s">
        <v>5</v>
      </c>
      <c r="I10" s="41">
        <v>0.13500000000000001</v>
      </c>
      <c r="J10" s="41">
        <v>0.39200000000000002</v>
      </c>
      <c r="K10" s="46"/>
      <c r="L10" s="49">
        <v>7</v>
      </c>
      <c r="M10" s="1" t="s">
        <v>49</v>
      </c>
    </row>
    <row r="11" spans="1:18" ht="15.75" thickBot="1" x14ac:dyDescent="0.3">
      <c r="A11" s="16" t="s">
        <v>10</v>
      </c>
      <c r="B11" s="16" t="s">
        <v>23</v>
      </c>
      <c r="C11" s="69">
        <v>388.40192999999999</v>
      </c>
      <c r="D11" s="59">
        <v>1571.8341</v>
      </c>
      <c r="E11" s="59">
        <v>315.649</v>
      </c>
      <c r="F11" s="69">
        <v>138.33599999999998</v>
      </c>
      <c r="H11" s="40" t="s">
        <v>6</v>
      </c>
      <c r="I11" s="42">
        <v>0.23899999999999999</v>
      </c>
      <c r="J11" s="42">
        <v>0.36499999999999999</v>
      </c>
      <c r="K11" s="46"/>
      <c r="L11" s="49">
        <v>8</v>
      </c>
      <c r="M11" s="1" t="s">
        <v>50</v>
      </c>
    </row>
    <row r="12" spans="1:18" ht="15.75" thickBot="1" x14ac:dyDescent="0.3">
      <c r="A12" s="18" t="s">
        <v>4</v>
      </c>
      <c r="B12" s="19"/>
      <c r="C12" s="27">
        <f>SUM(C5:C11)</f>
        <v>36080.287530300564</v>
      </c>
      <c r="D12" s="27">
        <f>SUM(D5:D11)</f>
        <v>38608.797175232452</v>
      </c>
      <c r="E12" s="27">
        <f t="shared" ref="E12:F12" si="0">SUM(E5:E11)</f>
        <v>35837.877716258088</v>
      </c>
      <c r="F12" s="27">
        <f t="shared" si="0"/>
        <v>35155.531973783181</v>
      </c>
      <c r="H12" s="40" t="s">
        <v>7</v>
      </c>
      <c r="I12" s="42">
        <v>0.251</v>
      </c>
      <c r="J12" s="42">
        <v>0.219</v>
      </c>
      <c r="K12" s="46"/>
      <c r="L12" s="47">
        <v>9</v>
      </c>
      <c r="M12" s="1" t="s">
        <v>86</v>
      </c>
    </row>
    <row r="13" spans="1:18" ht="15.75" thickBot="1" x14ac:dyDescent="0.3">
      <c r="A13" s="11" t="s">
        <v>2</v>
      </c>
      <c r="B13" s="12" t="s">
        <v>3</v>
      </c>
      <c r="C13" s="28">
        <v>34055.919999999998</v>
      </c>
      <c r="D13" s="28">
        <v>39071.53</v>
      </c>
      <c r="E13" s="28">
        <v>30400.400000000001</v>
      </c>
      <c r="F13" s="28">
        <v>32160.55</v>
      </c>
      <c r="H13" s="40" t="s">
        <v>8</v>
      </c>
      <c r="I13" s="42">
        <v>0.13500000000000001</v>
      </c>
      <c r="J13" s="42">
        <v>0.219</v>
      </c>
      <c r="K13" s="46"/>
      <c r="L13" s="49">
        <v>10</v>
      </c>
    </row>
    <row r="14" spans="1:18" x14ac:dyDescent="0.25">
      <c r="A14" s="24" t="s">
        <v>12</v>
      </c>
      <c r="B14" s="13" t="s">
        <v>32</v>
      </c>
      <c r="C14" s="60">
        <f>(C12-C13)/C13</f>
        <v>5.9442456122182748E-2</v>
      </c>
      <c r="D14" s="60">
        <f>(D12-D13)/D13</f>
        <v>-1.1843222539981078E-2</v>
      </c>
      <c r="E14" s="60">
        <f t="shared" ref="E14:F14" si="1">(E12-E13)/E13</f>
        <v>0.17886204511315926</v>
      </c>
      <c r="F14" s="60">
        <f t="shared" si="1"/>
        <v>9.3125956296866264E-2</v>
      </c>
      <c r="L14" s="48"/>
    </row>
    <row r="15" spans="1:18" x14ac:dyDescent="0.25">
      <c r="L15" s="48"/>
      <c r="M15" s="36"/>
    </row>
    <row r="16" spans="1:18" x14ac:dyDescent="0.25">
      <c r="A16" s="57" t="s">
        <v>53</v>
      </c>
      <c r="B16" s="34" t="s">
        <v>24</v>
      </c>
      <c r="C16" s="32">
        <v>1</v>
      </c>
      <c r="D16" s="32">
        <v>1</v>
      </c>
      <c r="E16" s="32">
        <v>1</v>
      </c>
      <c r="F16" s="32">
        <v>2</v>
      </c>
      <c r="K16" s="1" t="s">
        <v>36</v>
      </c>
      <c r="L16" s="48"/>
      <c r="M16" s="74"/>
      <c r="N16" s="74"/>
      <c r="O16" s="74"/>
      <c r="P16" s="74"/>
      <c r="Q16" s="23"/>
    </row>
    <row r="17" spans="1:17" x14ac:dyDescent="0.25">
      <c r="A17" s="22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G17" s="30"/>
      <c r="L17" s="48"/>
      <c r="M17" s="74"/>
      <c r="N17" s="74"/>
      <c r="O17" s="74"/>
      <c r="P17" s="74"/>
      <c r="Q17" s="23"/>
    </row>
    <row r="18" spans="1:17" x14ac:dyDescent="0.25">
      <c r="A18" s="10" t="s">
        <v>19</v>
      </c>
      <c r="B18" s="6" t="s">
        <v>26</v>
      </c>
      <c r="C18" s="26">
        <v>10350.400427784649</v>
      </c>
      <c r="D18" s="25">
        <v>9761.0491419755363</v>
      </c>
      <c r="E18" s="25">
        <v>8278.0717832214723</v>
      </c>
      <c r="F18" s="25">
        <v>10068.721815937779</v>
      </c>
      <c r="G18" s="31"/>
      <c r="L18" s="48"/>
      <c r="M18" s="73"/>
      <c r="N18" s="73"/>
      <c r="O18" s="73"/>
      <c r="P18" s="73"/>
      <c r="Q18" s="23"/>
    </row>
    <row r="19" spans="1:17" x14ac:dyDescent="0.25">
      <c r="A19" s="10" t="s">
        <v>16</v>
      </c>
      <c r="B19" s="6" t="s">
        <v>30</v>
      </c>
      <c r="C19" s="26">
        <f>J1*J13</f>
        <v>1597.605</v>
      </c>
      <c r="D19" s="25">
        <f>$J$1*J10</f>
        <v>2859.6400000000003</v>
      </c>
      <c r="E19" s="25">
        <f>J1*J11</f>
        <v>2662.6749999999997</v>
      </c>
      <c r="F19" s="25">
        <f>J1*J12</f>
        <v>1597.605</v>
      </c>
      <c r="G19" s="30"/>
      <c r="L19" s="48"/>
      <c r="Q19" s="23"/>
    </row>
    <row r="20" spans="1:17" x14ac:dyDescent="0.25">
      <c r="A20" s="10" t="s">
        <v>17</v>
      </c>
      <c r="B20" s="6" t="s">
        <v>30</v>
      </c>
      <c r="C20" s="26">
        <f>I1*I13</f>
        <v>148.095</v>
      </c>
      <c r="D20" s="25">
        <f>I1*I10</f>
        <v>148.095</v>
      </c>
      <c r="E20" s="25">
        <f>I1*I11</f>
        <v>262.18299999999999</v>
      </c>
      <c r="F20" s="25">
        <f>I1*I12</f>
        <v>275.34699999999998</v>
      </c>
      <c r="L20" s="48"/>
      <c r="Q20" s="23"/>
    </row>
    <row r="21" spans="1:17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8"/>
      <c r="Q21" s="23"/>
    </row>
    <row r="22" spans="1:17" x14ac:dyDescent="0.25">
      <c r="A22" s="10" t="s">
        <v>21</v>
      </c>
      <c r="B22" s="6" t="s">
        <v>33</v>
      </c>
      <c r="C22" s="26">
        <v>-291.48278985507244</v>
      </c>
      <c r="D22" s="25">
        <v>-348.20972222222224</v>
      </c>
      <c r="E22" s="25">
        <v>-447.97756410256409</v>
      </c>
      <c r="F22" s="25">
        <v>1303.029438405797</v>
      </c>
    </row>
    <row r="23" spans="1:17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7" x14ac:dyDescent="0.25">
      <c r="A24" s="16" t="s">
        <v>11</v>
      </c>
      <c r="B24" s="8" t="s">
        <v>28</v>
      </c>
      <c r="C24" s="72">
        <v>0.17783971153846154</v>
      </c>
      <c r="D24" s="72">
        <v>4.3706801435185172</v>
      </c>
      <c r="E24" s="72">
        <v>0.14452793040293041</v>
      </c>
      <c r="F24" s="72">
        <v>0.19346431159420288</v>
      </c>
    </row>
    <row r="25" spans="1:17" x14ac:dyDescent="0.25">
      <c r="A25" s="18" t="s">
        <v>4</v>
      </c>
      <c r="B25" s="19"/>
      <c r="C25" s="27">
        <f>SUM(C18:C24)</f>
        <v>26190.795477641113</v>
      </c>
      <c r="D25" s="27">
        <f>SUM(D18:D24)</f>
        <v>23264.945099896831</v>
      </c>
      <c r="E25" s="27">
        <f t="shared" ref="E25:F25" si="2">SUM(E18:E24)</f>
        <v>22539.096747049312</v>
      </c>
      <c r="F25" s="27">
        <f t="shared" si="2"/>
        <v>24304.896718655167</v>
      </c>
    </row>
    <row r="26" spans="1:17" x14ac:dyDescent="0.25">
      <c r="A26" s="3" t="s">
        <v>2</v>
      </c>
      <c r="B26" s="12" t="s">
        <v>31</v>
      </c>
      <c r="C26" s="29">
        <v>24510</v>
      </c>
      <c r="D26" s="28">
        <v>26239</v>
      </c>
      <c r="E26" s="28">
        <v>21971</v>
      </c>
      <c r="F26" s="28">
        <v>24399</v>
      </c>
    </row>
    <row r="27" spans="1:17" x14ac:dyDescent="0.25">
      <c r="A27" s="24" t="s">
        <v>13</v>
      </c>
      <c r="B27" s="13" t="s">
        <v>32</v>
      </c>
      <c r="C27" s="60">
        <f>(C25-C26)/C26</f>
        <v>6.8575906880502385E-2</v>
      </c>
      <c r="D27" s="60">
        <f>(D25-D26)/D26</f>
        <v>-0.11334482640737713</v>
      </c>
      <c r="E27" s="60">
        <f t="shared" ref="E27:F27" si="3">(E25-E26)/E26</f>
        <v>2.5856663194634401E-2</v>
      </c>
      <c r="F27" s="60">
        <f t="shared" si="3"/>
        <v>-3.8568499260147053E-3</v>
      </c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27"/>
  <sheetViews>
    <sheetView workbookViewId="0">
      <selection activeCell="E24" sqref="E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20" t="s">
        <v>29</v>
      </c>
      <c r="G1" s="20"/>
      <c r="H1" s="35" t="s">
        <v>42</v>
      </c>
      <c r="I1" s="52">
        <v>1097</v>
      </c>
      <c r="J1" s="52">
        <v>7295</v>
      </c>
      <c r="L1" s="37"/>
      <c r="M1" s="20" t="s">
        <v>43</v>
      </c>
    </row>
    <row r="2" spans="1:14" x14ac:dyDescent="0.25">
      <c r="A2" s="20"/>
      <c r="G2" s="20"/>
      <c r="H2" s="35"/>
      <c r="I2" s="58"/>
      <c r="J2" s="58"/>
      <c r="L2" s="37"/>
      <c r="M2" s="20"/>
    </row>
    <row r="3" spans="1:14" ht="15.75" thickBot="1" x14ac:dyDescent="0.3">
      <c r="A3" s="57" t="s">
        <v>52</v>
      </c>
      <c r="B3" s="33" t="s">
        <v>24</v>
      </c>
      <c r="C3" s="32">
        <v>1</v>
      </c>
      <c r="D3" s="32">
        <v>1</v>
      </c>
      <c r="E3" s="32">
        <v>1</v>
      </c>
      <c r="F3" s="32">
        <v>2</v>
      </c>
      <c r="H3" s="45" t="s">
        <v>38</v>
      </c>
      <c r="I3" s="44" t="s">
        <v>39</v>
      </c>
      <c r="J3" s="44" t="s">
        <v>40</v>
      </c>
      <c r="K3" s="38"/>
      <c r="L3" s="44"/>
      <c r="M3" s="1" t="s">
        <v>44</v>
      </c>
      <c r="N3" s="21" t="s">
        <v>22</v>
      </c>
    </row>
    <row r="4" spans="1:14" ht="15.75" thickBot="1" x14ac:dyDescent="0.3">
      <c r="A4" s="22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9" t="s">
        <v>5</v>
      </c>
      <c r="I4" s="41">
        <v>0</v>
      </c>
      <c r="J4" s="41">
        <v>0.26</v>
      </c>
      <c r="K4" s="38"/>
      <c r="L4" s="55">
        <v>1</v>
      </c>
      <c r="M4" s="56" t="s">
        <v>37</v>
      </c>
    </row>
    <row r="5" spans="1:14" ht="15.75" thickBot="1" x14ac:dyDescent="0.3">
      <c r="A5" s="10" t="s">
        <v>19</v>
      </c>
      <c r="B5" s="10" t="s">
        <v>9</v>
      </c>
      <c r="C5" s="7">
        <v>9431.2833411657848</v>
      </c>
      <c r="D5" s="15">
        <v>9431.2833411657848</v>
      </c>
      <c r="E5" s="15">
        <v>9431.2833411657848</v>
      </c>
      <c r="F5" s="7">
        <v>9431.2833411657848</v>
      </c>
      <c r="H5" s="40" t="s">
        <v>6</v>
      </c>
      <c r="I5" s="42">
        <v>0.32</v>
      </c>
      <c r="J5" s="42">
        <v>0.35</v>
      </c>
      <c r="K5" s="38"/>
      <c r="L5" s="49">
        <v>2</v>
      </c>
      <c r="M5" s="1" t="s">
        <v>45</v>
      </c>
    </row>
    <row r="6" spans="1:14" ht="15.75" thickBot="1" x14ac:dyDescent="0.3">
      <c r="A6" s="10" t="s">
        <v>16</v>
      </c>
      <c r="B6" s="10" t="s">
        <v>27</v>
      </c>
      <c r="C6" s="26">
        <f>J1*J7</f>
        <v>1969.65</v>
      </c>
      <c r="D6" s="25">
        <f>J1*J4</f>
        <v>1896.7</v>
      </c>
      <c r="E6" s="25">
        <f>J1*J5</f>
        <v>2553.25</v>
      </c>
      <c r="F6" s="26">
        <f>J1*J6</f>
        <v>2407.35</v>
      </c>
      <c r="H6" s="40" t="s">
        <v>7</v>
      </c>
      <c r="I6" s="42">
        <v>0.34</v>
      </c>
      <c r="J6" s="42">
        <v>0.33</v>
      </c>
      <c r="K6" s="38"/>
      <c r="L6" s="49">
        <v>3</v>
      </c>
      <c r="M6" s="1" t="s">
        <v>46</v>
      </c>
    </row>
    <row r="7" spans="1:14" ht="15.75" thickBot="1" x14ac:dyDescent="0.3">
      <c r="A7" s="10" t="s">
        <v>17</v>
      </c>
      <c r="B7" s="10" t="s">
        <v>27</v>
      </c>
      <c r="C7" s="26">
        <f>I1*I7</f>
        <v>0</v>
      </c>
      <c r="D7" s="25">
        <f>I1*I4</f>
        <v>0</v>
      </c>
      <c r="E7" s="25">
        <f>I1*I5</f>
        <v>351.04</v>
      </c>
      <c r="F7" s="26">
        <f>I1*I6</f>
        <v>372.98</v>
      </c>
      <c r="H7" s="40" t="s">
        <v>8</v>
      </c>
      <c r="I7" s="42">
        <v>0</v>
      </c>
      <c r="J7" s="42">
        <v>0.27</v>
      </c>
      <c r="K7" s="38"/>
      <c r="L7" s="49">
        <v>4</v>
      </c>
      <c r="M7" s="1" t="s">
        <v>47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8"/>
      <c r="I8" s="38"/>
      <c r="J8" s="38"/>
      <c r="K8" s="38"/>
      <c r="L8" s="50">
        <v>5</v>
      </c>
      <c r="M8" s="1" t="s">
        <v>48</v>
      </c>
    </row>
    <row r="9" spans="1:14" ht="15.75" thickBot="1" x14ac:dyDescent="0.3">
      <c r="A9" s="10" t="s">
        <v>21</v>
      </c>
      <c r="B9" s="10" t="s">
        <v>25</v>
      </c>
      <c r="C9" s="26">
        <v>-383.51086956521738</v>
      </c>
      <c r="D9" s="25">
        <v>-482.98333333333335</v>
      </c>
      <c r="E9" s="25">
        <v>-793.30769230769226</v>
      </c>
      <c r="F9" s="26">
        <v>232.61956521739131</v>
      </c>
      <c r="H9" s="45" t="s">
        <v>41</v>
      </c>
      <c r="I9" s="44" t="s">
        <v>39</v>
      </c>
      <c r="J9" s="44" t="s">
        <v>40</v>
      </c>
      <c r="K9" s="38"/>
      <c r="L9" s="47">
        <v>6</v>
      </c>
      <c r="M9" s="51" t="s">
        <v>51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9" t="s">
        <v>5</v>
      </c>
      <c r="I10" s="41">
        <v>0.13500000000000001</v>
      </c>
      <c r="J10" s="41">
        <v>0.39200000000000002</v>
      </c>
      <c r="K10" s="38"/>
      <c r="L10" s="49">
        <v>7</v>
      </c>
      <c r="M10" s="1" t="s">
        <v>49</v>
      </c>
    </row>
    <row r="11" spans="1:14" ht="15.75" thickBot="1" x14ac:dyDescent="0.3">
      <c r="A11" s="16" t="s">
        <v>10</v>
      </c>
      <c r="B11" s="16" t="s">
        <v>23</v>
      </c>
      <c r="C11" s="17">
        <v>0</v>
      </c>
      <c r="D11" s="17">
        <v>0</v>
      </c>
      <c r="E11" s="17">
        <v>0</v>
      </c>
      <c r="F11" s="17">
        <v>0</v>
      </c>
      <c r="H11" s="40" t="s">
        <v>6</v>
      </c>
      <c r="I11" s="42">
        <v>0.23899999999999999</v>
      </c>
      <c r="J11" s="42">
        <v>0.36499999999999999</v>
      </c>
      <c r="K11" s="38"/>
      <c r="L11" s="49">
        <v>8</v>
      </c>
      <c r="M11" s="1" t="s">
        <v>50</v>
      </c>
    </row>
    <row r="12" spans="1:14" ht="15.75" thickBot="1" x14ac:dyDescent="0.3">
      <c r="A12" s="18" t="s">
        <v>4</v>
      </c>
      <c r="B12" s="19"/>
      <c r="C12" s="27">
        <f>SUM(C5:C11)</f>
        <v>34660.42247160057</v>
      </c>
      <c r="D12" s="27">
        <f>SUM(D5:D11)</f>
        <v>36387.000007832452</v>
      </c>
      <c r="E12" s="27">
        <f t="shared" ref="E12:F12" si="0">SUM(E5:E11)</f>
        <v>34872.265648858098</v>
      </c>
      <c r="F12" s="27">
        <f t="shared" si="0"/>
        <v>34367.232906383178</v>
      </c>
      <c r="H12" s="40" t="s">
        <v>7</v>
      </c>
      <c r="I12" s="42">
        <v>0.251</v>
      </c>
      <c r="J12" s="42">
        <v>0.219</v>
      </c>
      <c r="K12" s="38"/>
      <c r="L12" s="47">
        <v>9</v>
      </c>
      <c r="M12" s="1" t="s">
        <v>86</v>
      </c>
    </row>
    <row r="13" spans="1:14" ht="15.75" thickBot="1" x14ac:dyDescent="0.3">
      <c r="A13" s="11" t="s">
        <v>2</v>
      </c>
      <c r="B13" s="12" t="s">
        <v>3</v>
      </c>
      <c r="C13" s="28">
        <v>34055.919999999998</v>
      </c>
      <c r="D13" s="28">
        <v>39071.53</v>
      </c>
      <c r="E13" s="28">
        <v>30400.400000000001</v>
      </c>
      <c r="F13" s="28">
        <v>32160.55</v>
      </c>
      <c r="H13" s="40" t="s">
        <v>8</v>
      </c>
      <c r="I13" s="42">
        <v>0.13500000000000001</v>
      </c>
      <c r="J13" s="42">
        <v>0.219</v>
      </c>
      <c r="K13" s="38"/>
      <c r="L13" s="49">
        <v>10</v>
      </c>
    </row>
    <row r="14" spans="1:14" x14ac:dyDescent="0.25">
      <c r="A14" s="24" t="s">
        <v>12</v>
      </c>
      <c r="B14" s="13" t="s">
        <v>32</v>
      </c>
      <c r="C14" s="71">
        <f>(C12-C13)/C13</f>
        <v>1.7750290451720933E-2</v>
      </c>
      <c r="D14" s="60">
        <f>(D12-D13)/D13</f>
        <v>-6.8708084688967816E-2</v>
      </c>
      <c r="E14" s="71">
        <f t="shared" ref="E14:F14" si="1">(E12-E13)/E13</f>
        <v>0.14709890820048738</v>
      </c>
      <c r="F14" s="71">
        <f t="shared" si="1"/>
        <v>6.861458856839138E-2</v>
      </c>
      <c r="K14" s="38"/>
      <c r="L14" s="48"/>
    </row>
    <row r="15" spans="1:14" x14ac:dyDescent="0.25">
      <c r="K15" s="38"/>
      <c r="L15" s="48"/>
      <c r="M15" s="36"/>
    </row>
    <row r="16" spans="1:14" x14ac:dyDescent="0.25">
      <c r="A16" s="57" t="s">
        <v>53</v>
      </c>
      <c r="B16" s="34" t="s">
        <v>24</v>
      </c>
      <c r="C16" s="32">
        <v>1</v>
      </c>
      <c r="D16" s="32">
        <v>1</v>
      </c>
      <c r="E16" s="32">
        <v>1</v>
      </c>
      <c r="F16" s="32">
        <v>2</v>
      </c>
      <c r="K16" s="38"/>
      <c r="L16" s="48"/>
      <c r="N16" s="1"/>
    </row>
    <row r="17" spans="1:14" x14ac:dyDescent="0.25">
      <c r="A17" s="22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8"/>
      <c r="N17" s="1"/>
    </row>
    <row r="18" spans="1:14" x14ac:dyDescent="0.25">
      <c r="A18" s="10" t="s">
        <v>19</v>
      </c>
      <c r="B18" s="6" t="s">
        <v>26</v>
      </c>
      <c r="C18" s="7">
        <v>9347.8182666882476</v>
      </c>
      <c r="D18" s="15">
        <v>9115.6358160473355</v>
      </c>
      <c r="E18" s="15">
        <v>7655.4071646522716</v>
      </c>
      <c r="F18" s="15">
        <v>9418.758748537779</v>
      </c>
      <c r="L18" s="48"/>
      <c r="N18" s="1"/>
    </row>
    <row r="19" spans="1:14" x14ac:dyDescent="0.25">
      <c r="A19" s="10" t="s">
        <v>16</v>
      </c>
      <c r="B19" s="6" t="s">
        <v>30</v>
      </c>
      <c r="C19" s="26">
        <f>J1*J13</f>
        <v>1597.605</v>
      </c>
      <c r="D19" s="25">
        <f>$J$1*J10</f>
        <v>2859.6400000000003</v>
      </c>
      <c r="E19" s="25">
        <f>J1*J11</f>
        <v>2662.6749999999997</v>
      </c>
      <c r="F19" s="25">
        <f>J1*J12</f>
        <v>1597.605</v>
      </c>
      <c r="L19" s="48"/>
    </row>
    <row r="20" spans="1:14" x14ac:dyDescent="0.25">
      <c r="A20" s="10" t="s">
        <v>17</v>
      </c>
      <c r="B20" s="6" t="s">
        <v>30</v>
      </c>
      <c r="C20" s="26">
        <f>I1*I13</f>
        <v>148.095</v>
      </c>
      <c r="D20" s="25">
        <f>I1*I10</f>
        <v>148.095</v>
      </c>
      <c r="E20" s="25">
        <f>I1*I11</f>
        <v>262.18299999999999</v>
      </c>
      <c r="F20" s="25">
        <f>I1*I12</f>
        <v>275.34699999999998</v>
      </c>
      <c r="L20" s="48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8"/>
    </row>
    <row r="22" spans="1:14" x14ac:dyDescent="0.25">
      <c r="A22" s="10" t="s">
        <v>21</v>
      </c>
      <c r="B22" s="6" t="s">
        <v>33</v>
      </c>
      <c r="C22" s="26">
        <v>-291.48278985507244</v>
      </c>
      <c r="D22" s="25">
        <v>-348.20972222222224</v>
      </c>
      <c r="E22" s="25">
        <v>-447.97756410256409</v>
      </c>
      <c r="F22" s="25">
        <v>1303.029438405797</v>
      </c>
    </row>
    <row r="23" spans="1:14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17">
        <v>0</v>
      </c>
      <c r="D24" s="17">
        <v>0</v>
      </c>
      <c r="E24" s="17">
        <v>0</v>
      </c>
      <c r="F24" s="17">
        <v>0</v>
      </c>
    </row>
    <row r="25" spans="1:14" x14ac:dyDescent="0.25">
      <c r="A25" s="18" t="s">
        <v>4</v>
      </c>
      <c r="B25" s="19"/>
      <c r="C25" s="27">
        <f>SUM(C18:C24)</f>
        <v>25188.035476833174</v>
      </c>
      <c r="D25" s="27">
        <f>SUM(D18:D24)</f>
        <v>22615.161093825111</v>
      </c>
      <c r="E25" s="27">
        <f t="shared" ref="E25:F25" si="2">SUM(E18:E24)</f>
        <v>21916.287600549709</v>
      </c>
      <c r="F25" s="27">
        <f t="shared" si="2"/>
        <v>23654.740186943574</v>
      </c>
    </row>
    <row r="26" spans="1:14" x14ac:dyDescent="0.25">
      <c r="A26" s="3" t="s">
        <v>2</v>
      </c>
      <c r="B26" s="12" t="s">
        <v>31</v>
      </c>
      <c r="C26" s="29">
        <v>24510</v>
      </c>
      <c r="D26" s="28">
        <v>26239</v>
      </c>
      <c r="E26" s="28">
        <v>21971</v>
      </c>
      <c r="F26" s="28">
        <v>24399</v>
      </c>
    </row>
    <row r="27" spans="1:14" x14ac:dyDescent="0.25">
      <c r="A27" s="24" t="s">
        <v>13</v>
      </c>
      <c r="B27" s="13" t="s">
        <v>32</v>
      </c>
      <c r="C27" s="71">
        <f>(C25-C26)/C26</f>
        <v>2.7663626145784354E-2</v>
      </c>
      <c r="D27" s="60">
        <f>(D25-D26)/D26</f>
        <v>-0.1381088801469145</v>
      </c>
      <c r="E27" s="60">
        <f t="shared" ref="E27:F27" si="3">(E25-E26)/E26</f>
        <v>-2.4902097970183803E-3</v>
      </c>
      <c r="F27" s="60">
        <f t="shared" si="3"/>
        <v>-3.0503701506472625E-2</v>
      </c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topLeftCell="A4" workbookViewId="0">
      <selection activeCell="E11" sqref="E11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20" t="s">
        <v>29</v>
      </c>
      <c r="H1" s="53" t="s">
        <v>42</v>
      </c>
      <c r="I1" s="52">
        <v>1097</v>
      </c>
      <c r="J1" s="52">
        <v>7295</v>
      </c>
      <c r="L1" s="37"/>
      <c r="M1" s="20" t="s">
        <v>43</v>
      </c>
    </row>
    <row r="2" spans="1:14" x14ac:dyDescent="0.25">
      <c r="A2" s="20"/>
      <c r="H2" s="53"/>
      <c r="I2" s="58"/>
      <c r="J2" s="58"/>
      <c r="L2" s="37"/>
      <c r="M2" s="20"/>
    </row>
    <row r="3" spans="1:14" ht="15.75" thickBot="1" x14ac:dyDescent="0.3">
      <c r="A3" s="57" t="s">
        <v>52</v>
      </c>
      <c r="B3" s="33" t="s">
        <v>24</v>
      </c>
      <c r="C3" s="32">
        <v>1</v>
      </c>
      <c r="D3" s="32">
        <v>2</v>
      </c>
      <c r="E3" s="32">
        <v>1</v>
      </c>
      <c r="F3" s="32">
        <v>2</v>
      </c>
      <c r="H3" s="45" t="s">
        <v>38</v>
      </c>
      <c r="I3" s="44" t="s">
        <v>39</v>
      </c>
      <c r="J3" s="44" t="s">
        <v>40</v>
      </c>
      <c r="L3" s="44"/>
      <c r="M3" s="1" t="s">
        <v>44</v>
      </c>
      <c r="N3" s="21" t="s">
        <v>22</v>
      </c>
    </row>
    <row r="4" spans="1:14" ht="15" customHeight="1" thickBot="1" x14ac:dyDescent="0.3">
      <c r="A4" s="22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9" t="s">
        <v>5</v>
      </c>
      <c r="I4" s="41">
        <v>0</v>
      </c>
      <c r="J4" s="41">
        <v>0.26</v>
      </c>
      <c r="L4" s="55">
        <v>1</v>
      </c>
      <c r="M4" s="56" t="s">
        <v>37</v>
      </c>
    </row>
    <row r="5" spans="1:14" ht="15.75" thickBot="1" x14ac:dyDescent="0.3">
      <c r="A5" s="10" t="s">
        <v>19</v>
      </c>
      <c r="B5" s="10" t="s">
        <v>9</v>
      </c>
      <c r="C5" s="26">
        <v>9049.7832798657855</v>
      </c>
      <c r="D5" s="25">
        <v>9049.7832798657855</v>
      </c>
      <c r="E5" s="25">
        <v>9049.7832798657855</v>
      </c>
      <c r="F5" s="26">
        <v>9049.7832798657855</v>
      </c>
      <c r="H5" s="40" t="s">
        <v>6</v>
      </c>
      <c r="I5" s="42">
        <v>0.32</v>
      </c>
      <c r="J5" s="42">
        <v>0.35</v>
      </c>
      <c r="L5" s="49">
        <v>2</v>
      </c>
      <c r="M5" s="1" t="s">
        <v>45</v>
      </c>
    </row>
    <row r="6" spans="1:14" ht="15.75" thickBot="1" x14ac:dyDescent="0.3">
      <c r="A6" s="10" t="s">
        <v>16</v>
      </c>
      <c r="B6" s="10" t="s">
        <v>27</v>
      </c>
      <c r="C6" s="26">
        <f>J1*J7</f>
        <v>1969.65</v>
      </c>
      <c r="D6" s="25">
        <f>J1*J4</f>
        <v>1896.7</v>
      </c>
      <c r="E6" s="25">
        <f>J1*J5</f>
        <v>2553.25</v>
      </c>
      <c r="F6" s="26">
        <f>J1*J6</f>
        <v>2407.35</v>
      </c>
      <c r="H6" s="40" t="s">
        <v>7</v>
      </c>
      <c r="I6" s="42">
        <v>0.34</v>
      </c>
      <c r="J6" s="42">
        <v>0.33</v>
      </c>
      <c r="L6" s="49">
        <v>3</v>
      </c>
      <c r="M6" s="1" t="s">
        <v>46</v>
      </c>
    </row>
    <row r="7" spans="1:14" ht="15.75" thickBot="1" x14ac:dyDescent="0.3">
      <c r="A7" s="10" t="s">
        <v>17</v>
      </c>
      <c r="B7" s="10" t="s">
        <v>27</v>
      </c>
      <c r="C7" s="26">
        <f>I1*I7</f>
        <v>0</v>
      </c>
      <c r="D7" s="25">
        <f>I1*I4</f>
        <v>0</v>
      </c>
      <c r="E7" s="25">
        <f>I1*I5</f>
        <v>351.04</v>
      </c>
      <c r="F7" s="26">
        <f>I1*I6</f>
        <v>372.98</v>
      </c>
      <c r="H7" s="40" t="s">
        <v>8</v>
      </c>
      <c r="I7" s="42">
        <v>0</v>
      </c>
      <c r="J7" s="42">
        <v>0.27</v>
      </c>
      <c r="L7" s="49">
        <v>4</v>
      </c>
      <c r="M7" s="1" t="s">
        <v>47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8"/>
      <c r="I8" s="43"/>
      <c r="J8" s="43"/>
      <c r="L8" s="50">
        <v>5</v>
      </c>
      <c r="M8" s="1" t="s">
        <v>48</v>
      </c>
    </row>
    <row r="9" spans="1:14" ht="15.75" thickBot="1" x14ac:dyDescent="0.3">
      <c r="A9" s="10" t="s">
        <v>21</v>
      </c>
      <c r="B9" s="10" t="s">
        <v>25</v>
      </c>
      <c r="C9" s="26">
        <v>-383.51086956521738</v>
      </c>
      <c r="D9" s="25">
        <v>-482.98333333333335</v>
      </c>
      <c r="E9" s="25">
        <v>-793.30769230769226</v>
      </c>
      <c r="F9" s="26">
        <v>232.61956521739131</v>
      </c>
      <c r="H9" s="45" t="s">
        <v>41</v>
      </c>
      <c r="I9" s="54" t="s">
        <v>39</v>
      </c>
      <c r="J9" s="54" t="s">
        <v>40</v>
      </c>
      <c r="L9" s="47">
        <v>6</v>
      </c>
      <c r="M9" s="51" t="s">
        <v>51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9" t="s">
        <v>5</v>
      </c>
      <c r="I10" s="41">
        <v>0.13500000000000001</v>
      </c>
      <c r="J10" s="41">
        <v>0.39200000000000002</v>
      </c>
      <c r="L10" s="49">
        <v>7</v>
      </c>
      <c r="M10" s="1" t="s">
        <v>49</v>
      </c>
    </row>
    <row r="11" spans="1:14" ht="15.75" thickBot="1" x14ac:dyDescent="0.3">
      <c r="A11" s="16" t="s">
        <v>10</v>
      </c>
      <c r="B11" s="16" t="s">
        <v>23</v>
      </c>
      <c r="C11" s="69">
        <v>0</v>
      </c>
      <c r="D11" s="59">
        <v>0</v>
      </c>
      <c r="E11" s="59">
        <v>0</v>
      </c>
      <c r="F11" s="59">
        <v>0</v>
      </c>
      <c r="H11" s="40" t="s">
        <v>6</v>
      </c>
      <c r="I11" s="42">
        <v>0.23899999999999999</v>
      </c>
      <c r="J11" s="42">
        <v>0.36499999999999999</v>
      </c>
      <c r="L11" s="49">
        <v>8</v>
      </c>
      <c r="M11" s="1" t="s">
        <v>50</v>
      </c>
    </row>
    <row r="12" spans="1:14" ht="15.75" thickBot="1" x14ac:dyDescent="0.3">
      <c r="A12" s="18" t="s">
        <v>4</v>
      </c>
      <c r="B12" s="19"/>
      <c r="C12" s="27">
        <f>SUM(C5:C11)</f>
        <v>34121.922410300569</v>
      </c>
      <c r="D12" s="27">
        <f>SUM(D5:D11)</f>
        <v>35948.499946532451</v>
      </c>
      <c r="E12" s="27">
        <f t="shared" ref="E12:F12" si="0">SUM(E5:E11)</f>
        <v>34483.765587558097</v>
      </c>
      <c r="F12" s="27">
        <f t="shared" si="0"/>
        <v>33953.732845083177</v>
      </c>
      <c r="H12" s="40" t="s">
        <v>7</v>
      </c>
      <c r="I12" s="42">
        <v>0.251</v>
      </c>
      <c r="J12" s="42">
        <v>0.219</v>
      </c>
      <c r="L12" s="47">
        <v>9</v>
      </c>
      <c r="M12" s="1" t="s">
        <v>86</v>
      </c>
    </row>
    <row r="13" spans="1:14" ht="15.75" thickBot="1" x14ac:dyDescent="0.3">
      <c r="A13" s="11" t="s">
        <v>2</v>
      </c>
      <c r="B13" s="12" t="s">
        <v>3</v>
      </c>
      <c r="C13" s="28">
        <v>35282.300000000003</v>
      </c>
      <c r="D13" s="28">
        <v>38884.75</v>
      </c>
      <c r="E13" s="28">
        <v>31583.97</v>
      </c>
      <c r="F13" s="28">
        <v>37896</v>
      </c>
      <c r="H13" s="40" t="s">
        <v>8</v>
      </c>
      <c r="I13" s="42">
        <v>0.13500000000000001</v>
      </c>
      <c r="J13" s="42">
        <v>0.219</v>
      </c>
      <c r="L13" s="49">
        <v>10</v>
      </c>
    </row>
    <row r="14" spans="1:14" x14ac:dyDescent="0.25">
      <c r="A14" s="24" t="s">
        <v>12</v>
      </c>
      <c r="B14" s="13" t="s">
        <v>32</v>
      </c>
      <c r="C14" s="60">
        <f>(C12-C13)/C13</f>
        <v>-3.2888377166438519E-2</v>
      </c>
      <c r="D14" s="60">
        <f>(D12-D13)/D13</f>
        <v>-7.5511609396165566E-2</v>
      </c>
      <c r="E14" s="71">
        <f t="shared" ref="E14:F14" si="1">(E12-E13)/E13</f>
        <v>9.1812257533112382E-2</v>
      </c>
      <c r="F14" s="60">
        <f t="shared" si="1"/>
        <v>-0.10402858230200608</v>
      </c>
      <c r="L14" s="48"/>
    </row>
    <row r="15" spans="1:14" x14ac:dyDescent="0.25">
      <c r="L15" s="48"/>
      <c r="M15" s="36"/>
    </row>
    <row r="16" spans="1:14" x14ac:dyDescent="0.25">
      <c r="A16" s="57" t="s">
        <v>53</v>
      </c>
      <c r="B16" s="34" t="s">
        <v>24</v>
      </c>
      <c r="C16" s="32">
        <v>1</v>
      </c>
      <c r="D16" s="32">
        <v>2</v>
      </c>
      <c r="E16" s="32">
        <v>0</v>
      </c>
      <c r="F16" s="32">
        <v>2</v>
      </c>
      <c r="L16" s="48"/>
      <c r="N16" s="1"/>
    </row>
    <row r="17" spans="1:14" x14ac:dyDescent="0.25">
      <c r="A17" s="22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8"/>
      <c r="N17" s="1"/>
    </row>
    <row r="18" spans="1:14" x14ac:dyDescent="0.25">
      <c r="A18" s="10" t="s">
        <v>19</v>
      </c>
      <c r="B18" s="6" t="s">
        <v>26</v>
      </c>
      <c r="C18" s="7">
        <v>8977.0002071046492</v>
      </c>
      <c r="D18" s="15">
        <v>8736.806255176436</v>
      </c>
      <c r="E18" s="15">
        <v>7289.9301059268719</v>
      </c>
      <c r="F18" s="15">
        <v>9037.2586872377797</v>
      </c>
      <c r="L18" s="48"/>
      <c r="N18" s="1"/>
    </row>
    <row r="19" spans="1:14" x14ac:dyDescent="0.25">
      <c r="A19" s="10" t="s">
        <v>16</v>
      </c>
      <c r="B19" s="6" t="s">
        <v>30</v>
      </c>
      <c r="C19" s="26">
        <f>J1*J13</f>
        <v>1597.605</v>
      </c>
      <c r="D19" s="25">
        <f>$J$1*J10</f>
        <v>2859.6400000000003</v>
      </c>
      <c r="E19" s="25">
        <f>J1*J11</f>
        <v>2662.6749999999997</v>
      </c>
      <c r="F19" s="25">
        <f>J1*J12</f>
        <v>1597.605</v>
      </c>
      <c r="L19" s="48"/>
    </row>
    <row r="20" spans="1:14" x14ac:dyDescent="0.25">
      <c r="A20" s="10" t="s">
        <v>17</v>
      </c>
      <c r="B20" s="6" t="s">
        <v>30</v>
      </c>
      <c r="C20" s="26">
        <f>I1*I13</f>
        <v>148.095</v>
      </c>
      <c r="D20" s="25">
        <f>I1*I10</f>
        <v>148.095</v>
      </c>
      <c r="E20" s="25">
        <f>I1*I11</f>
        <v>262.18299999999999</v>
      </c>
      <c r="F20" s="25">
        <f>I1*I12</f>
        <v>275.34699999999998</v>
      </c>
      <c r="L20" s="48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8"/>
    </row>
    <row r="22" spans="1:14" x14ac:dyDescent="0.25">
      <c r="A22" s="10" t="s">
        <v>21</v>
      </c>
      <c r="B22" s="6" t="s">
        <v>33</v>
      </c>
      <c r="C22" s="26">
        <v>-291.48278985507244</v>
      </c>
      <c r="D22" s="25">
        <v>-348.20972222222224</v>
      </c>
      <c r="E22" s="25">
        <v>-447.97756410256409</v>
      </c>
      <c r="F22" s="25">
        <v>1303.029438405797</v>
      </c>
    </row>
    <row r="23" spans="1:14" x14ac:dyDescent="0.25">
      <c r="A23" s="10" t="s">
        <v>20</v>
      </c>
      <c r="B23" s="6" t="s">
        <v>34</v>
      </c>
      <c r="C23" s="7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69">
        <v>0</v>
      </c>
      <c r="D24" s="59">
        <v>0</v>
      </c>
      <c r="E24" s="59">
        <v>0</v>
      </c>
      <c r="F24" s="59">
        <v>0</v>
      </c>
    </row>
    <row r="25" spans="1:14" x14ac:dyDescent="0.25">
      <c r="A25" s="18" t="s">
        <v>4</v>
      </c>
      <c r="B25" s="19"/>
      <c r="C25" s="27">
        <f t="shared" ref="C25" si="2">SUM(C18:C24)</f>
        <v>23277.217417249576</v>
      </c>
      <c r="D25" s="27">
        <f>SUM(D18:D24)</f>
        <v>22729.331532954217</v>
      </c>
      <c r="E25" s="27">
        <f t="shared" ref="E25" si="3">SUM(E18:E24)</f>
        <v>19363.810541824307</v>
      </c>
      <c r="F25" s="27">
        <f t="shared" ref="F25" si="4">SUM(F18:F24)</f>
        <v>21244.240125643577</v>
      </c>
    </row>
    <row r="26" spans="1:14" x14ac:dyDescent="0.25">
      <c r="A26" s="3" t="s">
        <v>2</v>
      </c>
      <c r="B26" s="12" t="s">
        <v>31</v>
      </c>
      <c r="C26" s="28">
        <v>24403</v>
      </c>
      <c r="D26" s="28">
        <v>27291</v>
      </c>
      <c r="E26" s="28">
        <v>23076</v>
      </c>
      <c r="F26" s="28">
        <v>27092</v>
      </c>
    </row>
    <row r="27" spans="1:14" x14ac:dyDescent="0.25">
      <c r="A27" s="24" t="s">
        <v>13</v>
      </c>
      <c r="B27" s="13" t="s">
        <v>32</v>
      </c>
      <c r="C27" s="60">
        <f t="shared" ref="C27" si="5">(C25-C26)/C26</f>
        <v>-4.6132958355547427E-2</v>
      </c>
      <c r="D27" s="60">
        <f>(D25-D26)/D26</f>
        <v>-0.16714918716960842</v>
      </c>
      <c r="E27" s="60">
        <f t="shared" ref="E27" si="6">(E25-E26)/E26</f>
        <v>-0.16086797790672966</v>
      </c>
      <c r="F27" s="60">
        <f t="shared" ref="F27" si="7">(F25-F26)/F26</f>
        <v>-0.21584821623934827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2021-09-04T05:25:03Z</dcterms:modified>
</cp:coreProperties>
</file>