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735" windowWidth="8625" windowHeight="3780" tabRatio="561" firstSheet="1" activeTab="9"/>
  </bookViews>
  <sheets>
    <sheet name="Snake River" sheetId="1" r:id="rId1"/>
    <sheet name="Upper Columbia" sheetId="2" r:id="rId2"/>
    <sheet name="Mid Columbia" sheetId="3" r:id="rId3"/>
    <sheet name="Umatilla-WW" sheetId="4" state="hidden" r:id="rId4"/>
    <sheet name="Yakima" sheetId="5" state="hidden" r:id="rId5"/>
    <sheet name="East Slope" sheetId="6" state="hidden" r:id="rId6"/>
    <sheet name="Lower Columbia" sheetId="7" r:id="rId7"/>
    <sheet name="Mainstem" sheetId="8" r:id="rId8"/>
    <sheet name="Willamette" sheetId="9" state="hidden" r:id="rId9"/>
    <sheet name="Summary Sheet" sheetId="10" r:id="rId10"/>
    <sheet name="Sheet2" sheetId="11" r:id="rId11"/>
    <sheet name="Sheet1" sheetId="12" r:id="rId12"/>
  </sheets>
  <definedNames>
    <definedName name="_xlnm.Print_Area" localSheetId="5">'East Slope'!$C$4:$R$53</definedName>
    <definedName name="_xlnm.Print_Area" localSheetId="6">'Lower Columbia'!$C$2:$V$47</definedName>
    <definedName name="_xlnm.Print_Area" localSheetId="7">'Mainstem'!$C$2:$V$52</definedName>
    <definedName name="_xlnm.Print_Area" localSheetId="2">'Mid Columbia'!$C$2:$V$119</definedName>
    <definedName name="_xlnm.Print_Area" localSheetId="0">'Snake River'!$C$3:$U$149</definedName>
    <definedName name="_xlnm.Print_Area" localSheetId="9">'Summary Sheet'!$D$3:$R$66</definedName>
    <definedName name="_xlnm.Print_Area" localSheetId="3">'Umatilla-WW'!$C$3:$R$57</definedName>
    <definedName name="_xlnm.Print_Area" localSheetId="1">'Upper Columbia'!$E$4:$W$75</definedName>
    <definedName name="_xlnm.Print_Area" localSheetId="4">'Yakima'!$C$3:$R$51</definedName>
    <definedName name="_xlnm.Print_Titles" localSheetId="5">'East Slope'!$4:$4</definedName>
    <definedName name="_xlnm.Print_Titles" localSheetId="6">'Lower Columbia'!$3:$3</definedName>
    <definedName name="_xlnm.Print_Titles" localSheetId="7">'Mainstem'!$3:$3</definedName>
    <definedName name="_xlnm.Print_Titles" localSheetId="2">'Mid Columbia'!$3:$3</definedName>
    <definedName name="_xlnm.Print_Titles" localSheetId="0">'Snake River'!$4:$4</definedName>
    <definedName name="_xlnm.Print_Titles" localSheetId="3">'Umatilla-WW'!$3:$3</definedName>
    <definedName name="_xlnm.Print_Titles" localSheetId="1">'Upper Columbia'!$4:$4</definedName>
    <definedName name="_xlnm.Print_Titles" localSheetId="4">'Yakima'!$3:$3</definedName>
  </definedNames>
  <calcPr fullCalcOnLoad="1"/>
</workbook>
</file>

<file path=xl/comments8.xml><?xml version="1.0" encoding="utf-8"?>
<comments xmlns="http://schemas.openxmlformats.org/spreadsheetml/2006/main">
  <authors>
    <author>Bruce A Crawford</author>
  </authors>
  <commentList>
    <comment ref="D10" authorId="0">
      <text>
        <r>
          <rPr>
            <b/>
            <sz val="8"/>
            <rFont val="Tahoma"/>
            <family val="2"/>
          </rPr>
          <t>Bruce A Crawford:</t>
        </r>
        <r>
          <rPr>
            <sz val="8"/>
            <rFont val="Tahoma"/>
            <family val="2"/>
          </rPr>
          <t xml:space="preserve">
multiple basins
</t>
        </r>
      </text>
    </comment>
  </commentList>
</comments>
</file>

<file path=xl/sharedStrings.xml><?xml version="1.0" encoding="utf-8"?>
<sst xmlns="http://schemas.openxmlformats.org/spreadsheetml/2006/main" count="4366" uniqueCount="904">
  <si>
    <t>MPG</t>
  </si>
  <si>
    <t>POPULATION</t>
  </si>
  <si>
    <t>CATEGORY</t>
  </si>
  <si>
    <t>PROJECT #</t>
  </si>
  <si>
    <t>DESCRIPTION</t>
  </si>
  <si>
    <t>RPA LIST?</t>
  </si>
  <si>
    <t>CATEGORICAL REVIEW</t>
  </si>
  <si>
    <t>F&amp;W OBJECTIVE</t>
  </si>
  <si>
    <t>198909800</t>
  </si>
  <si>
    <t>199005500</t>
  </si>
  <si>
    <t>200301700</t>
  </si>
  <si>
    <t>Fish VSP</t>
  </si>
  <si>
    <t>CONTRACTOR</t>
  </si>
  <si>
    <t>IDFG</t>
  </si>
  <si>
    <t>NOAA</t>
  </si>
  <si>
    <t>198335003</t>
  </si>
  <si>
    <t>NPT</t>
  </si>
  <si>
    <t xml:space="preserve">Idaho Supplementation Studies. </t>
  </si>
  <si>
    <r>
      <t xml:space="preserve">Integrated Status and Effectiveness Monitoring Program (ISEMP).  </t>
    </r>
  </si>
  <si>
    <t>199800702</t>
  </si>
  <si>
    <t>199202604</t>
  </si>
  <si>
    <t>199602000</t>
  </si>
  <si>
    <t>200205300</t>
  </si>
  <si>
    <t>200708300</t>
  </si>
  <si>
    <t>199800703</t>
  </si>
  <si>
    <t>CTUIR</t>
  </si>
  <si>
    <t>WDFW</t>
  </si>
  <si>
    <t>Grande Ronde Supplementation Operations and Maintenance</t>
  </si>
  <si>
    <t>199701501</t>
  </si>
  <si>
    <t>Lower Snake</t>
  </si>
  <si>
    <t>Imnaha River Smolt to Adult Return Rate and Smolt Monitoring Project</t>
  </si>
  <si>
    <t>Tucannon River Spring Chinook Captive Broodstock Program </t>
  </si>
  <si>
    <t>TRT SPECIES</t>
  </si>
  <si>
    <t>No</t>
  </si>
  <si>
    <t>1.02b</t>
  </si>
  <si>
    <t>199801004</t>
  </si>
  <si>
    <t>M &amp;E Performance of Juvenile Snake River Fall Chinook Acclimation Facilities </t>
  </si>
  <si>
    <t xml:space="preserve"> </t>
  </si>
  <si>
    <t>199102900</t>
  </si>
  <si>
    <t>Snake River Fall Chinook</t>
  </si>
  <si>
    <t>Hatchery</t>
  </si>
  <si>
    <t>USFWS</t>
  </si>
  <si>
    <t>Identify hydro factors affecting Snake River fall Chinook salmon ESU</t>
  </si>
  <si>
    <t>USGS</t>
  </si>
  <si>
    <t>Fall chinook passage Lower Granite</t>
  </si>
  <si>
    <t>Riparian Livestock exclusion Fencing</t>
  </si>
  <si>
    <t>Habitat</t>
  </si>
  <si>
    <t>199607702</t>
  </si>
  <si>
    <t>4.03, 4.04</t>
  </si>
  <si>
    <t>Percent M&amp;E</t>
  </si>
  <si>
    <t>All</t>
  </si>
  <si>
    <t>culvert replacement, road obliteration, and streambank stabilization</t>
  </si>
  <si>
    <t>199607705</t>
  </si>
  <si>
    <t>199901500</t>
  </si>
  <si>
    <t>NPSCD</t>
  </si>
  <si>
    <t>Big canyon Creek riparian and upland restoration</t>
  </si>
  <si>
    <t>4.00b</t>
  </si>
  <si>
    <t>CONTRACT AMOUNT (Per Yr)</t>
  </si>
  <si>
    <t>M&amp;E AMOUNT (Per yr)</t>
  </si>
  <si>
    <t>PRO-RATED AMOUNT (per yr)</t>
  </si>
  <si>
    <t>199901600</t>
  </si>
  <si>
    <t>Protect &amp; Restore Big Canyon Cr Watershed - fish passage</t>
  </si>
  <si>
    <t>restore Lapwai Creek</t>
  </si>
  <si>
    <t>199901700</t>
  </si>
  <si>
    <t>200003500</t>
  </si>
  <si>
    <t>Restore Newsome Creek - fish passage, roads, channel restoration</t>
  </si>
  <si>
    <t>200003600</t>
  </si>
  <si>
    <t>Protect &amp; Restore Mill Creek- fish passage, riparian fencing</t>
  </si>
  <si>
    <t>Restore Potlatch River</t>
  </si>
  <si>
    <t>LSWCD</t>
  </si>
  <si>
    <t>200206100</t>
  </si>
  <si>
    <t>200207000</t>
  </si>
  <si>
    <t>Lapwai Cr anadromous habitat- roads, fencing, instream habitat</t>
  </si>
  <si>
    <t>200207200</t>
  </si>
  <si>
    <t>Protect &amp; restore Red River watershed - fish passage, roads, riparian</t>
  </si>
  <si>
    <t>200723300</t>
  </si>
  <si>
    <t>Redfish Lake captive Brood Program</t>
  </si>
  <si>
    <t>199405000</t>
  </si>
  <si>
    <t>SBT</t>
  </si>
  <si>
    <t>Salmon River habitat Enhancement</t>
  </si>
  <si>
    <t>Idaho chinook salmon captive R - Yankee Fk and EF Salmon</t>
  </si>
  <si>
    <t>199703000</t>
  </si>
  <si>
    <t>Artificial production reserves</t>
  </si>
  <si>
    <t>Yankee Fk Dredge tailings</t>
  </si>
  <si>
    <t>200205900</t>
  </si>
  <si>
    <t>200712700</t>
  </si>
  <si>
    <t>Reestablish habitat Little Salmon River</t>
  </si>
  <si>
    <t>4.00a</t>
  </si>
  <si>
    <t>198402500</t>
  </si>
  <si>
    <t>ODFW</t>
  </si>
  <si>
    <t>Blue Mtn Fish Habitat Improvement</t>
  </si>
  <si>
    <t>1.07, 4.02, 4.04, 4.05, 2.08a</t>
  </si>
  <si>
    <t>199608300</t>
  </si>
  <si>
    <t>Grande Ronde basin restoration</t>
  </si>
  <si>
    <t>199800704</t>
  </si>
  <si>
    <t>Grande Ronde Spr Chinook Supplementation</t>
  </si>
  <si>
    <t>199801001</t>
  </si>
  <si>
    <t>Grande Ronde Brood O&amp;M</t>
  </si>
  <si>
    <t>Asotin CD</t>
  </si>
  <si>
    <t>Continued Implementation of Prioritized Asotin Creek Watershed Habitat Projects</t>
  </si>
  <si>
    <t>Protect and restore Asotin Creek Watershed</t>
  </si>
  <si>
    <t>199401806</t>
  </si>
  <si>
    <t>Tucannon Stream and Riparian Protection, Enhancement, and Restoration</t>
  </si>
  <si>
    <t>Col CD</t>
  </si>
  <si>
    <t>199401807</t>
  </si>
  <si>
    <t>Pomeroy</t>
  </si>
  <si>
    <t>Improve habitat in lower Snake and Tucannon Basin</t>
  </si>
  <si>
    <t>NO</t>
  </si>
  <si>
    <t>BiOP  Table 5 Population (SH, CH)</t>
  </si>
  <si>
    <t>Methow</t>
  </si>
  <si>
    <t>200302200</t>
  </si>
  <si>
    <t>Okanogan</t>
  </si>
  <si>
    <t>Wenatchee</t>
  </si>
  <si>
    <t>200703500</t>
  </si>
  <si>
    <t>Methow Recovery Foundation</t>
  </si>
  <si>
    <t xml:space="preserve">WSRFB </t>
  </si>
  <si>
    <t>TetraTech</t>
  </si>
  <si>
    <t>Fish Passage Monitoring, channel connectivity</t>
  </si>
  <si>
    <t>USBR</t>
  </si>
  <si>
    <t xml:space="preserve">Fish Passage  </t>
  </si>
  <si>
    <t>199604000</t>
  </si>
  <si>
    <t>Douglas PUD</t>
  </si>
  <si>
    <t>Test effectiveness of chinook supplementation</t>
  </si>
  <si>
    <t>Habitat Acquisition</t>
  </si>
  <si>
    <t>Colville Tribe</t>
  </si>
  <si>
    <t>Channel Connectivity &amp; Spawning Gravel placement</t>
  </si>
  <si>
    <t>Methow Salmon Recovery Foundation</t>
  </si>
  <si>
    <t>Elbow Coulee floodplain</t>
  </si>
  <si>
    <t>Fender Mill Floodplain</t>
  </si>
  <si>
    <t>200705500</t>
  </si>
  <si>
    <t>Entiat off channel habitat</t>
  </si>
  <si>
    <t>Chelan Co Cons District</t>
  </si>
  <si>
    <t>Yakama Nation</t>
  </si>
  <si>
    <t>Contract #</t>
  </si>
  <si>
    <t>38968</t>
  </si>
  <si>
    <t>39127</t>
  </si>
  <si>
    <t>Monitor Repro in Wenat/TUC/KAL</t>
  </si>
  <si>
    <t>Chelan County</t>
  </si>
  <si>
    <t>Wenatchee Riparian</t>
  </si>
  <si>
    <t>Wenatchee Complexity Program</t>
  </si>
  <si>
    <t>Upper Wenatchee Access</t>
  </si>
  <si>
    <t>MOA Upper Columbia Nutrient Supplementation</t>
  </si>
  <si>
    <t>Exp Factors Limiting Okanagan &amp; Wenatchee Sockeye</t>
  </si>
  <si>
    <t>CRITFC</t>
  </si>
  <si>
    <t>MOA Status &amp; Trend Annual Reporting</t>
  </si>
  <si>
    <t>Upper Col Habitat Restoration</t>
  </si>
  <si>
    <t>Methow Conserv</t>
  </si>
  <si>
    <t>Methow Salmon Foundation</t>
  </si>
  <si>
    <t>CR-101705</t>
  </si>
  <si>
    <t>Terraqua</t>
  </si>
  <si>
    <t>ISEMP Coordination Wenatchee Entiat</t>
  </si>
  <si>
    <t>VSP Fish</t>
  </si>
  <si>
    <t>ISEMP Trap/survey Wenatchee/Entiat</t>
  </si>
  <si>
    <t>41806</t>
  </si>
  <si>
    <t>USFS</t>
  </si>
  <si>
    <t>Adult abundance steelhead redds</t>
  </si>
  <si>
    <t>Entiat Monitoring</t>
  </si>
  <si>
    <t>41723</t>
  </si>
  <si>
    <t>Data</t>
  </si>
  <si>
    <t>Cascadia Cons District</t>
  </si>
  <si>
    <t>ISEMP Data Coord/Collection</t>
  </si>
  <si>
    <t>41715</t>
  </si>
  <si>
    <t>ISEMP NOAA Coordination</t>
  </si>
  <si>
    <t>41578</t>
  </si>
  <si>
    <t>WECY</t>
  </si>
  <si>
    <t>Channel and Riparian habitat Quality</t>
  </si>
  <si>
    <t>41349</t>
  </si>
  <si>
    <t>Smolt trapping/steelhead surveys</t>
  </si>
  <si>
    <t>41045</t>
  </si>
  <si>
    <t>ISEMP Entiat River Effectiveness Monitoring</t>
  </si>
  <si>
    <t>41801</t>
  </si>
  <si>
    <t>OBMEP</t>
  </si>
  <si>
    <t>CR-86181</t>
  </si>
  <si>
    <t>Methow East Diversion 2nd yr</t>
  </si>
  <si>
    <t>CR-117383</t>
  </si>
  <si>
    <t>UPA Methow riparian Year 3</t>
  </si>
  <si>
    <t>40345</t>
  </si>
  <si>
    <t>40385</t>
  </si>
  <si>
    <t>42841</t>
  </si>
  <si>
    <t>U of Idaho</t>
  </si>
  <si>
    <t>42600</t>
  </si>
  <si>
    <t>42842</t>
  </si>
  <si>
    <t>200203200</t>
  </si>
  <si>
    <t>40928</t>
  </si>
  <si>
    <t>Lotek</t>
  </si>
  <si>
    <t>41227</t>
  </si>
  <si>
    <t>Adv Telem</t>
  </si>
  <si>
    <t>41389</t>
  </si>
  <si>
    <t>UW</t>
  </si>
  <si>
    <t>41808</t>
  </si>
  <si>
    <t>41809</t>
  </si>
  <si>
    <t>PSMFC</t>
  </si>
  <si>
    <t>40338</t>
  </si>
  <si>
    <t>40849</t>
  </si>
  <si>
    <t>42241</t>
  </si>
  <si>
    <t>42242</t>
  </si>
  <si>
    <t>42176</t>
  </si>
  <si>
    <t>39822</t>
  </si>
  <si>
    <t>41040</t>
  </si>
  <si>
    <t>35708</t>
  </si>
  <si>
    <t>42391</t>
  </si>
  <si>
    <t>38319</t>
  </si>
  <si>
    <t>41285</t>
  </si>
  <si>
    <t>39823</t>
  </si>
  <si>
    <t>41042</t>
  </si>
  <si>
    <t>41152</t>
  </si>
  <si>
    <t>41713</t>
  </si>
  <si>
    <t>36698</t>
  </si>
  <si>
    <t>36916</t>
  </si>
  <si>
    <t>40142</t>
  </si>
  <si>
    <t>41069</t>
  </si>
  <si>
    <t>200740200</t>
  </si>
  <si>
    <t>37981</t>
  </si>
  <si>
    <t>40747</t>
  </si>
  <si>
    <t>39434</t>
  </si>
  <si>
    <t>39461</t>
  </si>
  <si>
    <t>Grande Ronde Supplementation M&amp;E</t>
  </si>
  <si>
    <t>Grande Ronde Supplementation O&amp;M</t>
  </si>
  <si>
    <t>41002</t>
  </si>
  <si>
    <t>Grande Ronde Chinook early life history study</t>
  </si>
  <si>
    <t>41280</t>
  </si>
  <si>
    <t>40626</t>
  </si>
  <si>
    <t>40659</t>
  </si>
  <si>
    <t>41904</t>
  </si>
  <si>
    <t>37002</t>
  </si>
  <si>
    <t>40374</t>
  </si>
  <si>
    <t>39649</t>
  </si>
  <si>
    <t>39652</t>
  </si>
  <si>
    <t>42824</t>
  </si>
  <si>
    <t>40950</t>
  </si>
  <si>
    <t>Quant Consult</t>
  </si>
  <si>
    <t>40060</t>
  </si>
  <si>
    <t>Volk</t>
  </si>
  <si>
    <t>40673</t>
  </si>
  <si>
    <t>40672</t>
  </si>
  <si>
    <t>Env Data</t>
  </si>
  <si>
    <t>39498</t>
  </si>
  <si>
    <t>Biomark</t>
  </si>
  <si>
    <t>Pahsimeroi River Habitat</t>
  </si>
  <si>
    <t>Custer Soil</t>
  </si>
  <si>
    <t>39168</t>
  </si>
  <si>
    <t>200860300</t>
  </si>
  <si>
    <t>200860700</t>
  </si>
  <si>
    <t>CR-119656</t>
  </si>
  <si>
    <t>IOSPC</t>
  </si>
  <si>
    <t>IDFG Nutrient enhancement project</t>
  </si>
  <si>
    <t>Clearwater- Potlatch Watershed Habitat MOA</t>
  </si>
  <si>
    <t>Latah CD</t>
  </si>
  <si>
    <t>CR-119446</t>
  </si>
  <si>
    <t>200860400</t>
  </si>
  <si>
    <t>CR-116620</t>
  </si>
  <si>
    <t>Clearwater- Potlatch Watershed IDFG MOA</t>
  </si>
  <si>
    <t>200739500</t>
  </si>
  <si>
    <t>42646</t>
  </si>
  <si>
    <t>NPT Lochsa Watershed Restoration</t>
  </si>
  <si>
    <t>41803</t>
  </si>
  <si>
    <t>41041</t>
  </si>
  <si>
    <t>Newsome Creek Habitat Restoration</t>
  </si>
  <si>
    <t>Umatilla Walla Walla</t>
  </si>
  <si>
    <t>Umatilla</t>
  </si>
  <si>
    <t>Walla Walla</t>
  </si>
  <si>
    <t>VSP Genetics</t>
  </si>
  <si>
    <t>Westland Irr D</t>
  </si>
  <si>
    <t>Gardena Farms</t>
  </si>
  <si>
    <t>WW Cons D</t>
  </si>
  <si>
    <t>WW Basin Cncl</t>
  </si>
  <si>
    <t>PNNL</t>
  </si>
  <si>
    <t>Hudson Bay IC</t>
  </si>
  <si>
    <t>Umatilla juvenile outmigrant M&amp;E</t>
  </si>
  <si>
    <t>Experimental Progency Marker for Salmonids</t>
  </si>
  <si>
    <t>Multi scale Hyporheic Flow assessment</t>
  </si>
  <si>
    <t>Iskuulpa Watershed Project</t>
  </si>
  <si>
    <t>Umatilla R Steelhead radio tracking</t>
  </si>
  <si>
    <t>Umatilla Natural Production M&amp;E</t>
  </si>
  <si>
    <t>Umatilla Hatchery M&amp;E</t>
  </si>
  <si>
    <t>Umatilla Hatchery O&amp;M</t>
  </si>
  <si>
    <t>Umatilla Fish Passage Operations</t>
  </si>
  <si>
    <t>Umatilla anadromous fish habitat</t>
  </si>
  <si>
    <t>Umatilla Hatchery Satellite Fac O&amp;M</t>
  </si>
  <si>
    <t>Ceded area tributary culvert passage</t>
  </si>
  <si>
    <t>GFID irrigation efficiency &amp; Instream flow</t>
  </si>
  <si>
    <t>Capacity Spring Creek</t>
  </si>
  <si>
    <t>Restore Walla Walla river flow</t>
  </si>
  <si>
    <t>Restore Walla Walla river flow CAPITAL</t>
  </si>
  <si>
    <t>Walla Walla Basin Passage M&amp;E</t>
  </si>
  <si>
    <t>O&amp;M Nursery Bridge &amp; Little Walla Facilities</t>
  </si>
  <si>
    <t>Walla Walla Salmonid M&amp;E Project</t>
  </si>
  <si>
    <t>Walla Walla Hatchery Step 2</t>
  </si>
  <si>
    <t>Walla Walla Fish Passage Operations</t>
  </si>
  <si>
    <t>Walla Walla Basin Fish Habitat Enhancement</t>
  </si>
  <si>
    <t>SWCD</t>
  </si>
  <si>
    <t>CAPITAL Garrison Cr &amp; other small screens</t>
  </si>
  <si>
    <t>MOA Cost share Corps Flow enhancement</t>
  </si>
  <si>
    <t>John Day</t>
  </si>
  <si>
    <t>John Day trib passage and flow</t>
  </si>
  <si>
    <t>CAPITAL John Day trib Passaage and flow</t>
  </si>
  <si>
    <t>Gilliam CO</t>
  </si>
  <si>
    <t>Gilliam County riparian buffers</t>
  </si>
  <si>
    <t>Wheeler Co</t>
  </si>
  <si>
    <t>Wheeler County riparian buffers</t>
  </si>
  <si>
    <t>Sherman SCD</t>
  </si>
  <si>
    <t>Watershed Councils in Sherman County</t>
  </si>
  <si>
    <t>Forrest Ranch Management</t>
  </si>
  <si>
    <t>Pine Hollow Watershed Enhancement</t>
  </si>
  <si>
    <t>Pine Creek Conservation Area</t>
  </si>
  <si>
    <t>Escapement/Productivity Spring Chinook</t>
  </si>
  <si>
    <t>CAPITAL Oregon Fish Screens</t>
  </si>
  <si>
    <t>Oregon Fish Screens Projects</t>
  </si>
  <si>
    <t>John Day Habitat Enhancement</t>
  </si>
  <si>
    <t>Cascade East Slope</t>
  </si>
  <si>
    <t>Deschutes</t>
  </si>
  <si>
    <t>Natural Production Mgmt and Monitoring</t>
  </si>
  <si>
    <t>CR-107961</t>
  </si>
  <si>
    <t>Deschutes R Sockeye development</t>
  </si>
  <si>
    <t>Deschutes fall chinook research</t>
  </si>
  <si>
    <t>Deschutes River restoration</t>
  </si>
  <si>
    <t>Wasco SCD</t>
  </si>
  <si>
    <t>Wasco Riparian Buffers</t>
  </si>
  <si>
    <t>Jefferson SCD</t>
  </si>
  <si>
    <t>Implement Trout Cr Watershed Restoration</t>
  </si>
  <si>
    <t>Trout Cr Operations and Maintenance</t>
  </si>
  <si>
    <t>Mid Columbia Chinook</t>
  </si>
  <si>
    <t>Sockeye</t>
  </si>
  <si>
    <t>Hood</t>
  </si>
  <si>
    <t>Hood river Fish Habitat</t>
  </si>
  <si>
    <t>CAPITAL Hood River Fish Habitat</t>
  </si>
  <si>
    <t>CAPITAL HRRP Parkdale Phase 1 Expansion MOA</t>
  </si>
  <si>
    <t>CAPITAL Parkdale Hood River Production Program</t>
  </si>
  <si>
    <t>Portland GE</t>
  </si>
  <si>
    <t>Expand HRPP O&amp;M Pelton Dam</t>
  </si>
  <si>
    <t>Oak Springs Hood River Production</t>
  </si>
  <si>
    <t>Powerdale Hood River Production</t>
  </si>
  <si>
    <t>HRPP O&amp;M Round Butte</t>
  </si>
  <si>
    <t>Carson NFH Chinook rearing</t>
  </si>
  <si>
    <t>Parkdale Hood River Production program</t>
  </si>
  <si>
    <t>HRPP Genetics</t>
  </si>
  <si>
    <t>Tenneson Corp</t>
  </si>
  <si>
    <t>Parkdale Berm Design/Constr</t>
  </si>
  <si>
    <t>M&amp;E Hood River</t>
  </si>
  <si>
    <t>Fifteen Mile</t>
  </si>
  <si>
    <t>Fifteen Mile Creek Riparian Buffers</t>
  </si>
  <si>
    <t>Fifteen Mile Creek Habitat Improvement</t>
  </si>
  <si>
    <t>Mid Columbia Steelhead</t>
  </si>
  <si>
    <t>Klickitat</t>
  </si>
  <si>
    <t>Klickitat Watershed Enhancement</t>
  </si>
  <si>
    <t>Klickitat Monitoring and Evaluation</t>
  </si>
  <si>
    <t>Klickitat mgmt, Data, &amp; Habitat</t>
  </si>
  <si>
    <t>CAPITAL YKFP Klickitat design and construction</t>
  </si>
  <si>
    <t>HDR Eng Inc</t>
  </si>
  <si>
    <t>Klickitat &amp; Wahkiakus hatchery EIS &amp; BA</t>
  </si>
  <si>
    <t>Klickitat passage hatchery design</t>
  </si>
  <si>
    <t>Yakima</t>
  </si>
  <si>
    <t>YKFP Nelson Springs</t>
  </si>
  <si>
    <t>Prosser Hatchery Reform and upgrades</t>
  </si>
  <si>
    <t>SC WA RCD</t>
  </si>
  <si>
    <t>Yakima tributary Passage/Habitat</t>
  </si>
  <si>
    <t>CAPITAL Yakima tributary passage/habitat</t>
  </si>
  <si>
    <t>CAPITAL Manastash screen fabrication</t>
  </si>
  <si>
    <t>Kittitas SCD</t>
  </si>
  <si>
    <t>CAPITAL Manastash Flow enhancement</t>
  </si>
  <si>
    <t>Manastash Flow Enhancement</t>
  </si>
  <si>
    <t>Teanaway Riparian enhancement at Jack &amp; Indian Creeks</t>
  </si>
  <si>
    <t>NOAA Growth modulation in salmon supplementation</t>
  </si>
  <si>
    <t>Growth modulation in salmon supplementation</t>
  </si>
  <si>
    <t>YKFP O&amp;M upper Yakama Supplementation complex</t>
  </si>
  <si>
    <t>YKFP O&amp;M lower Yakama Supplementation complex</t>
  </si>
  <si>
    <t>BOR</t>
  </si>
  <si>
    <t>YKFP maint of Roza Adult trap facility</t>
  </si>
  <si>
    <t>Yakama Reservation watershed projects</t>
  </si>
  <si>
    <t>YKFP Yakima River Monitoring &amp; Evaluation</t>
  </si>
  <si>
    <t>O&amp;M Yakima Basin Fish Screens</t>
  </si>
  <si>
    <t>Lower Ykima Valley Riparian</t>
  </si>
  <si>
    <t>Yakima Phase 2 Huntsville screen O&amp;M</t>
  </si>
  <si>
    <t>YKFP Mgmt, Data, Habitat</t>
  </si>
  <si>
    <t>CWU</t>
  </si>
  <si>
    <t>CH2M Hill</t>
  </si>
  <si>
    <t>CAPITAL YKFP Land surface elevation M&amp;E</t>
  </si>
  <si>
    <t>CAPITAL YKFP well field data collection</t>
  </si>
  <si>
    <t>CAPITAL  YKFP CleElum Hatchery well field M&amp;E</t>
  </si>
  <si>
    <t>OTAK</t>
  </si>
  <si>
    <t>Design &amp; Const Tillman Cr Restoration</t>
  </si>
  <si>
    <t>Lower Columbia</t>
  </si>
  <si>
    <t>Hemlock dam Removal</t>
  </si>
  <si>
    <t>Wind River Watershed</t>
  </si>
  <si>
    <t>Underwood CD</t>
  </si>
  <si>
    <t>Wind</t>
  </si>
  <si>
    <t>Sandy</t>
  </si>
  <si>
    <t>Sandy River Delta Habitat Restoration</t>
  </si>
  <si>
    <t>Ducks Unlim</t>
  </si>
  <si>
    <t>DU SOW</t>
  </si>
  <si>
    <t>Grays</t>
  </si>
  <si>
    <t>CREST</t>
  </si>
  <si>
    <t>Grays River Watershed assessment</t>
  </si>
  <si>
    <t>OHSU</t>
  </si>
  <si>
    <t>Historic habitat food web link</t>
  </si>
  <si>
    <t>PSU</t>
  </si>
  <si>
    <t>Yes</t>
  </si>
  <si>
    <t>1.02a</t>
  </si>
  <si>
    <t>1.8, 29</t>
  </si>
  <si>
    <t>18.1, 18.2</t>
  </si>
  <si>
    <t>6.001, 6.002</t>
  </si>
  <si>
    <t>6.001, 6.002, 6.003</t>
  </si>
  <si>
    <t>not available</t>
  </si>
  <si>
    <t>Not available</t>
  </si>
  <si>
    <t xml:space="preserve">Sub-Basin </t>
  </si>
  <si>
    <t>Snake</t>
  </si>
  <si>
    <t>Upper Columbia</t>
  </si>
  <si>
    <t xml:space="preserve">VSP </t>
  </si>
  <si>
    <t>TOTAL</t>
  </si>
  <si>
    <t>What about Touchet?</t>
  </si>
  <si>
    <t>0, 22%</t>
  </si>
  <si>
    <t>200740300</t>
  </si>
  <si>
    <t>39364</t>
  </si>
  <si>
    <t>OSU</t>
  </si>
  <si>
    <t>Reproductive success of steelhead</t>
  </si>
  <si>
    <t>Germany, Mill, Abernathy</t>
  </si>
  <si>
    <t>200706400</t>
  </si>
  <si>
    <t>Slate Creek Watershed Restoration</t>
  </si>
  <si>
    <t>Okanogan CD</t>
  </si>
  <si>
    <t>Okanogan Livestock and Water</t>
  </si>
  <si>
    <t>Rock Creek</t>
  </si>
  <si>
    <t>Rock Cr Fish and Habitat Assment</t>
  </si>
  <si>
    <t>200721200</t>
  </si>
  <si>
    <t>Locally adapted steelhead broodstock</t>
  </si>
  <si>
    <t>41893</t>
  </si>
  <si>
    <t>Gardena Fms ID</t>
  </si>
  <si>
    <t>Gardena &amp; Garden City Irrigation</t>
  </si>
  <si>
    <t>200723100</t>
  </si>
  <si>
    <t>40842</t>
  </si>
  <si>
    <t>Entiat Riparian Restoration</t>
  </si>
  <si>
    <t>200726800</t>
  </si>
  <si>
    <t>37019</t>
  </si>
  <si>
    <t>Custer CD</t>
  </si>
  <si>
    <t>Idaho Watershed Habitat restoration Custer</t>
  </si>
  <si>
    <t>Found in Categorical review list</t>
  </si>
  <si>
    <t>Found in Categorical review list but not found in  Pisces</t>
  </si>
  <si>
    <t>MOA Steelhead Kelt reconditioning</t>
  </si>
  <si>
    <t>40387</t>
  </si>
  <si>
    <t>198805301</t>
  </si>
  <si>
    <t>CAP Grande Ronde Spring Chinook</t>
  </si>
  <si>
    <t>199902000</t>
  </si>
  <si>
    <t>38776</t>
  </si>
  <si>
    <t>Estuary</t>
  </si>
  <si>
    <t>Avian predation on juvenile salmonids</t>
  </si>
  <si>
    <t>199801003</t>
  </si>
  <si>
    <t>40522</t>
  </si>
  <si>
    <t>Spawning distribution of Snake fall chinook</t>
  </si>
  <si>
    <t>199801005</t>
  </si>
  <si>
    <t>40432</t>
  </si>
  <si>
    <t>Fall Chinook Supplementation</t>
  </si>
  <si>
    <t>Exp Plume Project</t>
  </si>
  <si>
    <t>Cr105411</t>
  </si>
  <si>
    <t>Mainstem</t>
  </si>
  <si>
    <t>Chum spawning below 4 lower dams</t>
  </si>
  <si>
    <t>199901900</t>
  </si>
  <si>
    <t>37879</t>
  </si>
  <si>
    <t>Restore Salmon River near challis ID</t>
  </si>
  <si>
    <t>Omak Creek Anad Fish Habitat</t>
  </si>
  <si>
    <t>Evaluate factors limiting chum</t>
  </si>
  <si>
    <t>Hardy Cr</t>
  </si>
  <si>
    <t>Oxbow conservation Area</t>
  </si>
  <si>
    <t>NFk John Day Anad Fish habitat Enhancement</t>
  </si>
  <si>
    <t>Walla Walla hatchery Planning</t>
  </si>
  <si>
    <t>Install &amp; Eval Pit Tags</t>
  </si>
  <si>
    <t>Duncan Cr</t>
  </si>
  <si>
    <t>Duncan Creek Chum SOW</t>
  </si>
  <si>
    <t>LCREP</t>
  </si>
  <si>
    <t>Col Riv Estuary Monitoring</t>
  </si>
  <si>
    <t>Historic Habitat Food Web</t>
  </si>
  <si>
    <t>Grays River Watershed Assess</t>
  </si>
  <si>
    <t>Eval Salmon through Snake dams</t>
  </si>
  <si>
    <t>Reproductive Success of Snake River fall Chinook</t>
  </si>
  <si>
    <t>38646</t>
  </si>
  <si>
    <t>Snake River Chinook Carcass Collection</t>
  </si>
  <si>
    <t>Acoustic tracking for survival</t>
  </si>
  <si>
    <t xml:space="preserve">Kintama </t>
  </si>
  <si>
    <t>200500200</t>
  </si>
  <si>
    <t>39013</t>
  </si>
  <si>
    <t>Lower granite Dam Adult trap operations</t>
  </si>
  <si>
    <t>41860</t>
  </si>
  <si>
    <t>200739400</t>
  </si>
  <si>
    <t>38995</t>
  </si>
  <si>
    <t>IOSC</t>
  </si>
  <si>
    <t>Upper Salmon Screen tributary Passage</t>
  </si>
  <si>
    <t>TOTAL VSP</t>
  </si>
  <si>
    <t>TOTAL HABITAT</t>
  </si>
  <si>
    <t>TOTAL HATCHERY</t>
  </si>
  <si>
    <t>200739900</t>
  </si>
  <si>
    <t>38383</t>
  </si>
  <si>
    <t>CAP Upper Salmon Screen Tributary Passage</t>
  </si>
  <si>
    <t>200740100</t>
  </si>
  <si>
    <t>BiOp Kelt Recondition/Reproductive Success</t>
  </si>
  <si>
    <t>42793</t>
  </si>
  <si>
    <t>Sockeye salmon captive brood</t>
  </si>
  <si>
    <t>39681</t>
  </si>
  <si>
    <t>40175</t>
  </si>
  <si>
    <t>Sockeye salmon captive brood rearing</t>
  </si>
  <si>
    <t>40909</t>
  </si>
  <si>
    <t>Snake River Sockeye Habitat and Limnology</t>
  </si>
  <si>
    <t>40337</t>
  </si>
  <si>
    <t>Idaho Chinook salmon captive R - Manchester Pens Safety net</t>
  </si>
  <si>
    <t>200740400</t>
  </si>
  <si>
    <t>40096</t>
  </si>
  <si>
    <t>Spring Chinook captive Program</t>
  </si>
  <si>
    <t>40616</t>
  </si>
  <si>
    <t>200820200</t>
  </si>
  <si>
    <t>CR-103261</t>
  </si>
  <si>
    <t>Protect &amp; restore Tucannon Watershed</t>
  </si>
  <si>
    <t>200845800</t>
  </si>
  <si>
    <t>41804</t>
  </si>
  <si>
    <t>Upstream migration timing</t>
  </si>
  <si>
    <t>200860800</t>
  </si>
  <si>
    <t>Idaho MOA Watertransactions</t>
  </si>
  <si>
    <t>Genetic assessment of Col R Stocks</t>
  </si>
  <si>
    <t>200900400</t>
  </si>
  <si>
    <t>42059</t>
  </si>
  <si>
    <t>MOA Monitoring recovery trends in Spr Chinook Habitat</t>
  </si>
  <si>
    <t>200901400</t>
  </si>
  <si>
    <t>42775</t>
  </si>
  <si>
    <t>Biomonitoring of Fish Habitat Enhanvement (Grande Ronde, Umatilla, John Day, Walla Walla, Tucannon</t>
  </si>
  <si>
    <t>Coded Wire Tag Recovery</t>
  </si>
  <si>
    <t>Coded Wire Tag Marking &amp; Hatchery recovery</t>
  </si>
  <si>
    <t>Basinwide</t>
  </si>
  <si>
    <t>New Marking Monitoring Techniques</t>
  </si>
  <si>
    <t>40151</t>
  </si>
  <si>
    <t>Nex Perce tribal hatchery O&amp;M</t>
  </si>
  <si>
    <t xml:space="preserve">Smolt monitoring by non federal entities - Lower Granite, Little Goose, lower Grande Ronde, Bonneville &amp; John Day dams, Rock Island, Salmon River trap, Snake R. trap, McNary Dam </t>
  </si>
  <si>
    <t>Smolt monitoring program USFWS</t>
  </si>
  <si>
    <t>YKFP Mangaement, data and habitat</t>
  </si>
  <si>
    <t>Genetic M&amp;E program for salmon/steelhead</t>
  </si>
  <si>
    <t>Pit tags Information System</t>
  </si>
  <si>
    <t>199102800</t>
  </si>
  <si>
    <t>41226</t>
  </si>
  <si>
    <t>Pit tag wild Chinook, Secesh, Marsh, Bear Valley, Elk, Big, Valley, EF Salmon, SF Salmon, Camas, Loon, Sulfur, Chamberlain</t>
  </si>
  <si>
    <t>M&amp;E Statistical support for life cycle studies</t>
  </si>
  <si>
    <t>199202601</t>
  </si>
  <si>
    <t>30697</t>
  </si>
  <si>
    <t>GRMW</t>
  </si>
  <si>
    <t>39273</t>
  </si>
  <si>
    <t>Subbasin gauging station operation</t>
  </si>
  <si>
    <t>40485</t>
  </si>
  <si>
    <t>Model watershed Admin</t>
  </si>
  <si>
    <t>41781</t>
  </si>
  <si>
    <t>Fly Creek Stream restoration</t>
  </si>
  <si>
    <t>40845</t>
  </si>
  <si>
    <t>42743</t>
  </si>
  <si>
    <t>41876</t>
  </si>
  <si>
    <t>41875</t>
  </si>
  <si>
    <t>CAP Townley, Dobbin &amp; Mill Cr Fish Passage</t>
  </si>
  <si>
    <t>CAP Planning &amp; Design</t>
  </si>
  <si>
    <t>Wallowa R Tamkaliks channel design</t>
  </si>
  <si>
    <t>Willamette</t>
  </si>
  <si>
    <t>Willamette Chinook</t>
  </si>
  <si>
    <t>Amazon Basin/ West Eugene Wetlands</t>
  </si>
  <si>
    <t>Nat Cons</t>
  </si>
  <si>
    <t>Survival estimates for juvenile salmon passage</t>
  </si>
  <si>
    <t>Research to advance hatchery refrom</t>
  </si>
  <si>
    <t>SAFE fisheries 08</t>
  </si>
  <si>
    <t>199401500</t>
  </si>
  <si>
    <t>38456</t>
  </si>
  <si>
    <t>Idaho fish Screening Imprvement</t>
  </si>
  <si>
    <t>Fish Passage Center</t>
  </si>
  <si>
    <t>Policy and technical involvement for YKFP</t>
  </si>
  <si>
    <t>Bioanalysts</t>
  </si>
  <si>
    <t>Technical support Bioanalysts</t>
  </si>
  <si>
    <t>Restore Salmon Cr Anad Fish</t>
  </si>
  <si>
    <t>199604300</t>
  </si>
  <si>
    <t>40388</t>
  </si>
  <si>
    <t>Johnson Creek Artificial Production M&amp;E</t>
  </si>
  <si>
    <t xml:space="preserve">TOTAL HABITAT </t>
  </si>
  <si>
    <t>SF John Day</t>
  </si>
  <si>
    <t>Eco Logical John day</t>
  </si>
  <si>
    <t>Eco Logical</t>
  </si>
  <si>
    <t>NOAA Coordination</t>
  </si>
  <si>
    <t>ISEMP Consultin</t>
  </si>
  <si>
    <t>Env Data Svc</t>
  </si>
  <si>
    <t>Environmental Data Services</t>
  </si>
  <si>
    <t>Mainstem-Basinwide</t>
  </si>
  <si>
    <t>White River supplementation</t>
  </si>
  <si>
    <t>TOTAL MONITORING</t>
  </si>
  <si>
    <t>TOTAL NON-MONITORING</t>
  </si>
  <si>
    <t>no</t>
  </si>
  <si>
    <t>1.07, 4.02, 4.04, 4.052.08a</t>
  </si>
  <si>
    <t>198335000</t>
  </si>
  <si>
    <t>3.01, 3.02</t>
  </si>
  <si>
    <t>200003100</t>
  </si>
  <si>
    <t>Enhance NF John Day River</t>
  </si>
  <si>
    <t>37318</t>
  </si>
  <si>
    <t>200731800</t>
  </si>
  <si>
    <t>35426</t>
  </si>
  <si>
    <t>UPA Knapp Wham Hanan Irrigation screening</t>
  </si>
  <si>
    <t>CTSWRO</t>
  </si>
  <si>
    <t>YN</t>
  </si>
  <si>
    <t>CTWSRO</t>
  </si>
  <si>
    <t>no Env Permit</t>
  </si>
  <si>
    <t>40889</t>
  </si>
  <si>
    <t>43058</t>
  </si>
  <si>
    <t>BiOp RPA-required &amp;/or recommended fish monitoring</t>
  </si>
  <si>
    <t>Fish-Accords' monitoring priority</t>
  </si>
  <si>
    <t>Existing Key VSP data set for analyses (e.g., life-cycle modelling)</t>
  </si>
  <si>
    <t>Supplementation Monitoring (AHSWG)</t>
  </si>
  <si>
    <t>Couse Ten mile habitat Restoration Asotin Cr</t>
  </si>
  <si>
    <t>ISEMP Pit antennae Installations Lemhi River &amp; SF Salmon</t>
  </si>
  <si>
    <t>ISEMP Data base mgmt Lemhi &amp; SF Salmon</t>
  </si>
  <si>
    <t>Ladd Cr Channel wetland reconstruction - Catherine Creek</t>
  </si>
  <si>
    <t>Hatchery  Effectiveness</t>
  </si>
  <si>
    <t>Current Contracts Total 
(BPA + Other Funding Source)</t>
  </si>
  <si>
    <t>*</t>
  </si>
  <si>
    <t xml:space="preserve">Idaho Steelhead Monitoring and Evaluation Studies. Clearwater, Lochsa, Selway, SF Clearwater, Chamberlain, EF Salmon, Lemhi, Little Salmon, Lower MF Salmon, NF Salmon, Pahsimeroi, Panther Cr, Secesh, SF Salmon, Upper MF Salmon, Upper Salmon  </t>
  </si>
  <si>
    <t xml:space="preserve">Idaho Natural Production Monitoring.   Clearwater, Lochsa, Selway, SF Clearwater, Chamberlain, EF Salmon, Lemhi, Little Salmon, Lower MF Salmon, NF Salmon, Pahsimeroi, Panther Cr, Secesh, SF Salmon, Upper MF Salmon, Upper Salmon  </t>
  </si>
  <si>
    <t>ISEMP NOAA Coordination and Design, Lemhi &amp; SF Salmon</t>
  </si>
  <si>
    <t>Distribution &amp; abundance of steelhead in lower Clearwater &amp; SF Clearwater</t>
  </si>
  <si>
    <t xml:space="preserve">Nez Perce Tribal Hatchery M&amp;E Clearwater, Lolo, Meadow Cr, Selway, SF Clearwater </t>
  </si>
  <si>
    <t xml:space="preserve">Idaho Supplementation Studies, Lolo, Secesh &amp; SF Clearwater </t>
  </si>
  <si>
    <t>Pit Tagging Spring/Summer Chinook, Clearwater, SF Clearwater, Wallowa, Imnaha</t>
  </si>
  <si>
    <t>ISEMP Quantitative Consultants Salmon River, Lemhi &amp; SF Salmon</t>
  </si>
  <si>
    <t xml:space="preserve">Idaho Supplementation Studies, EF Salmon &amp; Upper Salmon. </t>
  </si>
  <si>
    <t>ISEMP RMRS Boise Salmon River Lidar, Lemhi &amp; SF Salmon</t>
  </si>
  <si>
    <t>Riparian fencing, Upper Grande Ronde &amp; Catherine Creek</t>
  </si>
  <si>
    <t>ISEMP Data base mgmt, Lemhi &amp; SF Salmon</t>
  </si>
  <si>
    <t>Assess Salmonids Asotin Cr  &amp; Lower Grande Ronse Watersheds </t>
  </si>
  <si>
    <t>BPA PROJECT #</t>
  </si>
  <si>
    <t>BPA Contract #</t>
  </si>
  <si>
    <t>PROJECT DESCRIPTION</t>
  </si>
  <si>
    <t>Additional Proposed Costs, Reductions, Redirections 
(BPA + Other Funding Source)</t>
  </si>
  <si>
    <t>Clearwater/Salmon</t>
  </si>
  <si>
    <t>Analyze persistance and dynamics of fall chinook redds</t>
  </si>
  <si>
    <t>Grande Ronde/Imnaha</t>
  </si>
  <si>
    <t>LSRCP</t>
  </si>
  <si>
    <t>2010</t>
  </si>
  <si>
    <t>RPA Rec--Tucannon River should be monitored for fish in and fish out to complement habitat restoration gap of 5% analysis and modeling for RPA 56.1.</t>
  </si>
  <si>
    <t>200206800</t>
  </si>
  <si>
    <t>RPA Recommendations &amp; Priority Funding Recommendations</t>
  </si>
  <si>
    <t>Evaluation Criteria</t>
  </si>
  <si>
    <t>SNAKE RIVER MONITORING PROJECTS BY MPG RPA Funding Recommendations &amp; Other Recommendations</t>
  </si>
  <si>
    <t>Column Totals</t>
  </si>
  <si>
    <t>Grand Total</t>
  </si>
  <si>
    <t>Category Totals</t>
  </si>
  <si>
    <t>RPA 50.4</t>
  </si>
  <si>
    <t>RPA 50.5</t>
  </si>
  <si>
    <t>VSP Monitoring</t>
  </si>
  <si>
    <t>Hatchery  Effectiveness Monitoring</t>
  </si>
  <si>
    <t>Habitat Effectiveness Monitoring</t>
  </si>
  <si>
    <t>BPA Control Numbers</t>
  </si>
  <si>
    <r>
      <rPr>
        <b/>
        <sz val="9"/>
        <color indexed="8"/>
        <rFont val="Calibri"/>
        <family val="2"/>
      </rPr>
      <t>RPA Rec</t>
    </r>
    <r>
      <rPr>
        <sz val="9"/>
        <color indexed="8"/>
        <rFont val="Calibri"/>
        <family val="2"/>
      </rPr>
      <t>. -Maintain current contracts ISMES 199005500, and INPMEP 199107300.</t>
    </r>
  </si>
  <si>
    <r>
      <rPr>
        <b/>
        <sz val="9"/>
        <color indexed="8"/>
        <rFont val="Calibri"/>
        <family val="2"/>
      </rPr>
      <t>RPA Rec</t>
    </r>
    <r>
      <rPr>
        <sz val="9"/>
        <color indexed="8"/>
        <rFont val="Calibri"/>
        <family val="2"/>
      </rPr>
      <t>--ISS 198909800 is scheduled to end in 2014. This project should be reconfigured at its completion in 2014</t>
    </r>
  </si>
  <si>
    <r>
      <rPr>
        <b/>
        <sz val="9"/>
        <color indexed="8"/>
        <rFont val="Calibri"/>
        <family val="2"/>
      </rPr>
      <t>RPA Rec</t>
    </r>
    <r>
      <rPr>
        <sz val="9"/>
        <color indexed="8"/>
        <rFont val="Calibri"/>
        <family val="2"/>
      </rPr>
      <t>--Extend trapping period at Lostine weir .</t>
    </r>
  </si>
  <si>
    <r>
      <rPr>
        <b/>
        <sz val="9"/>
        <color indexed="8"/>
        <rFont val="Calibri"/>
        <family val="2"/>
      </rPr>
      <t>RPA Rec</t>
    </r>
    <r>
      <rPr>
        <sz val="9"/>
        <color indexed="8"/>
        <rFont val="Calibri"/>
        <family val="2"/>
      </rPr>
      <t xml:space="preserve"> - (High Priority) Integrate and implement EMAP habitat status/trends for Grande Ronde populations for steelhead (20073700) and Chinook (200713200) </t>
    </r>
  </si>
  <si>
    <r>
      <rPr>
        <b/>
        <sz val="9"/>
        <color indexed="8"/>
        <rFont val="Calibri"/>
        <family val="2"/>
      </rPr>
      <t>(Highest Priority)</t>
    </r>
    <r>
      <rPr>
        <sz val="9"/>
        <color indexed="8"/>
        <rFont val="Calibri"/>
        <family val="2"/>
      </rPr>
      <t xml:space="preserve"> Maintain Project 200205300 and reinstate full funding</t>
    </r>
  </si>
  <si>
    <r>
      <t xml:space="preserve">(Highest Priority) </t>
    </r>
    <r>
      <rPr>
        <sz val="9"/>
        <color indexed="8"/>
        <rFont val="Calibri"/>
        <family val="2"/>
      </rPr>
      <t>Expand existing LSRCP effectiveness monitoring for steelhead to implement RPA endemic supplementation and the intensive supplementation monitoring necessary to determine project success.(LSRCP evaluations).  (Is this a site useful for calibrating the</t>
    </r>
  </si>
  <si>
    <r>
      <t>(High Priority)</t>
    </r>
    <r>
      <rPr>
        <sz val="9"/>
        <color indexed="8"/>
        <rFont val="Calibri"/>
        <family val="2"/>
      </rPr>
      <t xml:space="preserve"> Periodic spawning surveys or adult trapping in small Snake River tributaries that comprise part of Tucannon and Asotin TRT populations.</t>
    </r>
  </si>
  <si>
    <r>
      <t>(Lower Priority)</t>
    </r>
    <r>
      <rPr>
        <sz val="9"/>
        <color indexed="8"/>
        <rFont val="Calibri"/>
        <family val="2"/>
      </rPr>
      <t xml:space="preserve"> PIT tag array in ladder at Little Goose or Lower Monumental dams to evaluate PIT tagged Tucannon steelhead and Chinook bypassing Tucannon River.</t>
    </r>
  </si>
  <si>
    <t xml:space="preserve">MPG or Domain </t>
  </si>
  <si>
    <t>Habitat Monitoring</t>
  </si>
  <si>
    <t>?</t>
  </si>
  <si>
    <t>Col Cascade Pump Screening. Okanogan, Methow, Wenatchee</t>
  </si>
  <si>
    <t>Expand Multispecies Acclimation Wenatchee/Methow</t>
  </si>
  <si>
    <t>Yes 0, 22%</t>
  </si>
  <si>
    <t>Yes 14%</t>
  </si>
  <si>
    <t>UPPER COLUMBIA MONITORING PROJECTS BY MPG RPA Funding Recommendations &amp; Other Recommendations</t>
  </si>
  <si>
    <t>Column TOTALS</t>
  </si>
  <si>
    <t xml:space="preserve">CONTRACT AMOUNT </t>
  </si>
  <si>
    <t>Mid Columbia Coho Restoration MOA Methow Wenatchee</t>
  </si>
  <si>
    <t>Mid Columbia Coho Restoration MOA Wenatchee Methow</t>
  </si>
  <si>
    <t>RPA 50.4 Fund status/trend monitoring as a component of the pilot studies in the Wenatchee, Methow, Entiat</t>
  </si>
  <si>
    <t>RPA 56.1 Quantify relationship between habitat conditions and fish productivity in select areas of pilot study basins in Wenatchee, Entiat, Methow</t>
  </si>
  <si>
    <t>RPA 56.2 Implement habitat status/trend monitoring as a component of pilot studies in Wenatchee, Entiat, Methow</t>
  </si>
  <si>
    <t>RPA 56.3 Develop a regional strategy for limited habitat status/trend monitoring for key ESA fish populations</t>
  </si>
  <si>
    <t>RPA 57.2 Fund action effectiveness monitoring in the Entiat to study channel complexity improvements and fish productivity</t>
  </si>
  <si>
    <t>RPA 57. 5 Project and watershed level assessments of habitat, habitat restoration, and fish productivity in Wenatchee and Methow, John Day Basins</t>
  </si>
  <si>
    <t>200302200 OBMEP is crucial project for enumerating VSP on the Okanogan R.</t>
  </si>
  <si>
    <t>Crucial project for YN M&amp;E in upper Columbia River for supplementation.</t>
  </si>
  <si>
    <t>BiOp RPA-required &amp;/or recommended  monitoring</t>
  </si>
  <si>
    <t xml:space="preserve"> RPA Recom. Estimate precision and accuracy of redd counts wherever these counts are used to estimate spawning escapements.</t>
  </si>
  <si>
    <t xml:space="preserve">RPA Recomm Increase accuracy and precision of abundance estimates of steelhead smolts produced in the Wenatchee, Methow, Okanogan, and Entiat basins. </t>
  </si>
  <si>
    <t xml:space="preserve">RPA Recom--Funding for 3 year telemetry study in Wenatchee, Methow, Okanogan and Entiat basins. </t>
  </si>
  <si>
    <t>RPA Recom- Increase the number of PIT tagged naturally produced steelhead in the Entiat and Methow systems to better estimate migration timing, residence, and life stage survivals.</t>
  </si>
  <si>
    <t>Ensure continuation of WECY water quality and quantity gauges</t>
  </si>
  <si>
    <t>Evaluation of resident populations and the interactions between resident and anadromous form</t>
  </si>
  <si>
    <t>WDFW proposes to conduct a 3 year radio telemetry study in Wenatchee, Methow, and Okanogan and Entiat basins to determine distribution from mainstem dams at $250K/yr for 3 years.</t>
  </si>
  <si>
    <t>Modify project 200302200 OBMEP to implement PIT tagging in the Okanogan River.</t>
  </si>
  <si>
    <t>Study reproductive success of hatchery and natural origin steelhead in the Wenatchee, Methow and Okanogan</t>
  </si>
  <si>
    <t xml:space="preserve"> Implement habitat status/trend monitoring in the MEthow watershed </t>
  </si>
  <si>
    <t>CAPITAL HRRP Parkdale Phase 1 Expansion MOA Hood river</t>
  </si>
  <si>
    <t>Not active</t>
  </si>
  <si>
    <t>RPA 50.4 Fund status/trend monitoring as a component of the pilot studies in the John Day</t>
  </si>
  <si>
    <t>57.4 Bridge Creek Action effectiveness studies</t>
  </si>
  <si>
    <t>yes &lt;1%</t>
  </si>
  <si>
    <t>Implement EMAP Redd Surveys in John Day Basin</t>
  </si>
  <si>
    <t>RPA Recom--Increase density of sampling to include GRTS sampling of adults and juveniles in the lower and upper Mainstem.</t>
  </si>
  <si>
    <t>RPA Recom Develop short term contract RFP for estimating PHOS and DNA baseline in the MPG</t>
  </si>
  <si>
    <t>RPA Recom- Lower mainstem, North Fork, Upper Mainstem, Middle Fork, and South Fork John Day River should be monitored for fish in and fish out to complement habitat restoration gap analysis and modeling for RPA 56.1</t>
  </si>
  <si>
    <t>RPA 57.5</t>
  </si>
  <si>
    <t>RPA 56.1 Quantify relationship between habitat conditions and fish productivity in select areas of pilot study basins in John Day</t>
  </si>
  <si>
    <t>yes 4%</t>
  </si>
  <si>
    <t>Opportunity contributing to Table 5 habitat effectiveness monitoring or IMW</t>
  </si>
  <si>
    <t>Mainstem/Estuary</t>
  </si>
  <si>
    <t>Total Contract Amounts</t>
  </si>
  <si>
    <t>VSP Adds</t>
  </si>
  <si>
    <t>Habitat Adds</t>
  </si>
  <si>
    <t>Hatchery Adds</t>
  </si>
  <si>
    <t>Mid Columbia</t>
  </si>
  <si>
    <t>RPA 45</t>
  </si>
  <si>
    <t>IMW Lemhi and Potlatch River</t>
  </si>
  <si>
    <t>WRCO/SNSRR</t>
  </si>
  <si>
    <t>Asotin Creek IMW</t>
  </si>
  <si>
    <t>Yes Expanded to $1,245,000</t>
  </si>
  <si>
    <t>Adult Salmon and steelhead passage investigations</t>
  </si>
  <si>
    <t>NEW</t>
  </si>
  <si>
    <t>Yes $25,000</t>
  </si>
  <si>
    <t>200722400</t>
  </si>
  <si>
    <t>Okanogan Basin Habitat Implementation (OSHIP)</t>
  </si>
  <si>
    <t>Okanogan Habitat Acquisition and Restoration</t>
  </si>
  <si>
    <t>200302300</t>
  </si>
  <si>
    <t>Chief Joseph Hatchery Program</t>
  </si>
  <si>
    <t>14995</t>
  </si>
  <si>
    <t>CCT Pre Acquisition</t>
  </si>
  <si>
    <t>41542</t>
  </si>
  <si>
    <t>200890800</t>
  </si>
  <si>
    <t>41805</t>
  </si>
  <si>
    <t>Hatchery CWT Recovery &amp; processing</t>
  </si>
  <si>
    <t>Hatchery Evaluation</t>
  </si>
  <si>
    <t>Hatchery &amp; Supplementation Evaluation (Grande Ronde &amp; Imnaha)</t>
  </si>
  <si>
    <t>Hatchery &amp;Supplementation Evaluation (Tucannon and Touchet)</t>
  </si>
  <si>
    <t>Harvest Estimation</t>
  </si>
  <si>
    <t>Hatchery Supple&amp; VSP Evaluation (Imnaha &amp; Salmon R)</t>
  </si>
  <si>
    <t>Supplementation Evaluation (Yankee Fork Spring Chinook)</t>
  </si>
  <si>
    <t>TOTAL OTHER FUNDS</t>
  </si>
  <si>
    <t>Comparative Survival Study</t>
  </si>
  <si>
    <t>Supplementation Evaluation (Lookingglass Creek Spring Chinook)</t>
  </si>
  <si>
    <t>OTHER FUND SOURCES IDENTIFIED</t>
  </si>
  <si>
    <t>RPA 41.1</t>
  </si>
  <si>
    <t>RPA 41.4</t>
  </si>
  <si>
    <t>RPA41.3</t>
  </si>
  <si>
    <t>RPA 41.2</t>
  </si>
  <si>
    <t>RPA 42.2</t>
  </si>
  <si>
    <t>RPA 42.3</t>
  </si>
  <si>
    <t>RPA 42.9</t>
  </si>
  <si>
    <t>Reproductive success Abernathy steelhead</t>
  </si>
  <si>
    <t>RPA 53, 54</t>
  </si>
  <si>
    <t>RPA 33</t>
  </si>
  <si>
    <t>RPA 50.2, 53, 54</t>
  </si>
  <si>
    <t xml:space="preserve">RPA 50.1 </t>
  </si>
  <si>
    <t>RPA 50.1, 50.5</t>
  </si>
  <si>
    <t>RPA 50.1, 50.4</t>
  </si>
  <si>
    <t>RPA 53</t>
  </si>
  <si>
    <t>RPA 58</t>
  </si>
  <si>
    <t>RPA 62.4</t>
  </si>
  <si>
    <t>RPA 50.5, 62.5</t>
  </si>
  <si>
    <t>OTHER FUND SOURCES</t>
  </si>
  <si>
    <t>Mitchell Act.</t>
  </si>
  <si>
    <t>Opportunity contributing to Table 5 habitat effectiveness monitoring (IMW)</t>
  </si>
  <si>
    <t>TOTAL Balance</t>
  </si>
  <si>
    <t>TOTAL Monitoring</t>
  </si>
  <si>
    <t>Total</t>
  </si>
  <si>
    <t>Total Difference</t>
  </si>
  <si>
    <t>Evaluate Stream Habitat- Nez Perce Tribe Watershed Monitoring and Evaluation (M&amp;E) Plan</t>
  </si>
  <si>
    <t>RPA Recommended</t>
  </si>
  <si>
    <t>43870</t>
  </si>
  <si>
    <t>Most of the steelhead, coho, and chinook spawner abundance in lower Columbia River Washington sahore</t>
  </si>
  <si>
    <t>Most of the steelhead, coho, and chinook spawner abundance in lower Columbia River Oregon shore</t>
  </si>
  <si>
    <t>Oregon Lottery</t>
  </si>
  <si>
    <t>Cowlitz River VSP and hatchery effectiveness</t>
  </si>
  <si>
    <t>Tacoma Power</t>
  </si>
  <si>
    <t>NF Lewis River VSP and Hatchery effectiveness</t>
  </si>
  <si>
    <t>Pacific Power</t>
  </si>
  <si>
    <t>Clackamas River VSP and hatchery effectiveness</t>
  </si>
  <si>
    <t>PGE</t>
  </si>
  <si>
    <t>Abernathy, Mill, Germany IMW</t>
  </si>
  <si>
    <t>WSRFB</t>
  </si>
  <si>
    <t>WDFW, WRCO</t>
  </si>
  <si>
    <t>WDFW, WECY</t>
  </si>
  <si>
    <r>
      <t>(SH High Priority)</t>
    </r>
    <r>
      <rPr>
        <sz val="9"/>
        <color indexed="8"/>
        <rFont val="Calibri"/>
        <family val="2"/>
      </rPr>
      <t xml:space="preserve">Snake River DPS run-reconstruction for fish passing Lower Granite Dam and areas downstream . Partition hatchery:natural abundance, returns to hatchery racks, harvest, and escapement to known and unknown area. </t>
    </r>
  </si>
  <si>
    <r>
      <rPr>
        <b/>
        <sz val="9"/>
        <color indexed="8"/>
        <rFont val="Calibri"/>
        <family val="2"/>
      </rPr>
      <t>(SH Highest Priority)</t>
    </r>
    <r>
      <rPr>
        <sz val="9"/>
        <color indexed="8"/>
        <rFont val="Calibri"/>
        <family val="2"/>
      </rPr>
      <t>SH Redd count correlation and validation in Joseph Creek and Lookingglass Creek relative to escapement</t>
    </r>
  </si>
  <si>
    <r>
      <rPr>
        <b/>
        <sz val="9"/>
        <color indexed="8"/>
        <rFont val="Calibri"/>
        <family val="2"/>
      </rPr>
      <t>(SH Highest Priority)</t>
    </r>
    <r>
      <rPr>
        <sz val="9"/>
        <color indexed="8"/>
        <rFont val="Calibri"/>
        <family val="2"/>
      </rPr>
      <t xml:space="preserve"> Address feasibility of validating SH MPG GSI estimates by Installing a PIT tag array in Grande Ronde as expansion of 200301700.</t>
    </r>
  </si>
  <si>
    <r>
      <rPr>
        <b/>
        <sz val="9"/>
        <color indexed="8"/>
        <rFont val="Calibri"/>
        <family val="2"/>
      </rPr>
      <t>(SH High Priority)</t>
    </r>
    <r>
      <rPr>
        <sz val="9"/>
        <color indexed="8"/>
        <rFont val="Calibri"/>
        <family val="2"/>
      </rPr>
      <t xml:space="preserve"> Implement modified SHadult escapement monitoring using Pit tags and weirs—Imnaha River subbasin (project 200205600)</t>
    </r>
  </si>
  <si>
    <r>
      <rPr>
        <b/>
        <sz val="9"/>
        <color indexed="8"/>
        <rFont val="Calibri"/>
        <family val="2"/>
      </rPr>
      <t>(SH Lower Priority)</t>
    </r>
    <r>
      <rPr>
        <sz val="9"/>
        <color indexed="8"/>
        <rFont val="Calibri"/>
        <family val="2"/>
      </rPr>
      <t xml:space="preserve"> Implement new I</t>
    </r>
    <r>
      <rPr>
        <i/>
        <sz val="9"/>
        <color indexed="8"/>
        <rFont val="Calibri"/>
        <family val="2"/>
      </rPr>
      <t xml:space="preserve">mnaha </t>
    </r>
    <r>
      <rPr>
        <sz val="9"/>
        <color indexed="8"/>
        <rFont val="Calibri"/>
        <family val="2"/>
      </rPr>
      <t>EMAP habitat status trend n monitoring.</t>
    </r>
  </si>
  <si>
    <r>
      <rPr>
        <b/>
        <sz val="9"/>
        <color indexed="8"/>
        <rFont val="Calibri"/>
        <family val="2"/>
      </rPr>
      <t>(SH Highest Priority)</t>
    </r>
    <r>
      <rPr>
        <sz val="9"/>
        <color indexed="8"/>
        <rFont val="Calibri"/>
        <family val="2"/>
      </rPr>
      <t xml:space="preserve"> Maintain ongoing SH LSRCP hatchery effectiveness, RSS studies, and lower basin tributary trapping efforts.</t>
    </r>
  </si>
  <si>
    <r>
      <rPr>
        <b/>
        <sz val="9"/>
        <color indexed="8"/>
        <rFont val="Calibri"/>
        <family val="2"/>
      </rPr>
      <t xml:space="preserve">(SH Lower Priority) </t>
    </r>
    <r>
      <rPr>
        <sz val="9"/>
        <color indexed="8"/>
        <rFont val="Calibri"/>
        <family val="2"/>
      </rPr>
      <t>NPT proposes to modify 200206800 to include stream watershed assessments per watershed plan and integrate with EMAP projects at (</t>
    </r>
    <r>
      <rPr>
        <b/>
        <sz val="9"/>
        <color indexed="8"/>
        <rFont val="Calibri"/>
        <family val="2"/>
      </rPr>
      <t>$291,000/yr)</t>
    </r>
  </si>
  <si>
    <t>Oregon Plan Monitoring of Steelhead Status, Trend, and Habitat in the Grande Ronde River Subbasin.</t>
  </si>
  <si>
    <t xml:space="preserve">Proposal 200733700 </t>
  </si>
  <si>
    <r>
      <rPr>
        <b/>
        <sz val="9"/>
        <color indexed="8"/>
        <rFont val="Calibri"/>
        <family val="2"/>
      </rPr>
      <t>(SH &amp; CH High Priority)</t>
    </r>
    <r>
      <rPr>
        <sz val="9"/>
        <color indexed="8"/>
        <rFont val="Calibri"/>
        <family val="2"/>
      </rPr>
      <t xml:space="preserve"> Address PHOS DPS wide and hatchery strays by using radio tagging and/or PIT tags. (Lower Priority)Expand CSS study to cover hatchery and natural steelhead (19960200), Integrate with existing juvenile trapping projects. </t>
    </r>
  </si>
  <si>
    <r>
      <rPr>
        <b/>
        <sz val="9"/>
        <color indexed="8"/>
        <rFont val="Calibri"/>
        <family val="2"/>
      </rPr>
      <t>(SH &amp; CH High Priority)</t>
    </r>
    <r>
      <rPr>
        <sz val="9"/>
        <color indexed="8"/>
        <rFont val="Calibri"/>
        <family val="2"/>
      </rPr>
      <t xml:space="preserve"> Web assessable database infrastructure and maintenance should be supported for all organizations collecting VSP related data. </t>
    </r>
  </si>
  <si>
    <r>
      <t xml:space="preserve">(SH &amp; CH Highest Priority) </t>
    </r>
    <r>
      <rPr>
        <sz val="9"/>
        <color indexed="8"/>
        <rFont val="Calibri"/>
        <family val="2"/>
      </rPr>
      <t>DPS/ESU level PIT tag studies for MPG and population abundance.</t>
    </r>
  </si>
  <si>
    <r>
      <rPr>
        <b/>
        <sz val="9"/>
        <color indexed="8"/>
        <rFont val="Calibri"/>
        <family val="2"/>
      </rPr>
      <t>(SH&amp; CH Highest Priority)</t>
    </r>
    <r>
      <rPr>
        <sz val="9"/>
        <color indexed="8"/>
        <rFont val="Calibri"/>
        <family val="2"/>
      </rPr>
      <t>DPS-level GSI and age composition for MPG and Population. 1. Complete a comprehensive SNP genetic baseline including conversion.  2. Maintain and update genetics baseline on 5 year rotating panel basis. 3. o    Annual GSI and age composition of adults and smolts at DPS level.</t>
    </r>
  </si>
  <si>
    <r>
      <t>(SH &amp; CH High Priority)</t>
    </r>
    <r>
      <rPr>
        <sz val="9"/>
        <color indexed="8"/>
        <rFont val="Calibri"/>
        <family val="2"/>
      </rPr>
      <t xml:space="preserve"> Implement a pilot study to determine feasibility and cost effectiveness of Parentage Based Tagging (PBT) of Snake River hatchery broodstock to address multiple management questions including BiOp, AHSWG and HGMP requirements</t>
    </r>
  </si>
  <si>
    <r>
      <t xml:space="preserve">(SH &amp; CH Lower Priority) </t>
    </r>
    <r>
      <rPr>
        <sz val="9"/>
        <color indexed="8"/>
        <rFont val="Calibri"/>
        <family val="2"/>
      </rPr>
      <t>Fund short term study to estimate mortality rates associated with catch and release encounters of unmarked fish in mark selective fisheries (RFP).</t>
    </r>
  </si>
  <si>
    <r>
      <rPr>
        <b/>
        <sz val="9"/>
        <color indexed="8"/>
        <rFont val="Calibri"/>
        <family val="2"/>
      </rPr>
      <t xml:space="preserve">(Highest Priority for Chinook) </t>
    </r>
    <r>
      <rPr>
        <sz val="9"/>
        <color indexed="8"/>
        <rFont val="Calibri"/>
        <family val="2"/>
      </rPr>
      <t xml:space="preserve">Install and operate a PIT tag array in the fish ladder at Little Goose or Lower Monumental dams to help evaluate the magnitude, timing and behavior of PIT tagged Tucannon steelhead and spring Chinook that are bypassing the Tucannon River in an effort to improve homing. </t>
    </r>
  </si>
  <si>
    <r>
      <t>(Ch High</t>
    </r>
    <r>
      <rPr>
        <b/>
        <sz val="9"/>
        <color indexed="8"/>
        <rFont val="Calibri"/>
        <family val="2"/>
      </rPr>
      <t xml:space="preserve"> Priority</t>
    </r>
    <r>
      <rPr>
        <b/>
        <sz val="9"/>
        <color indexed="8"/>
        <rFont val="Calibri"/>
        <family val="2"/>
      </rPr>
      <t xml:space="preserve">) </t>
    </r>
    <r>
      <rPr>
        <sz val="9"/>
        <color indexed="8"/>
        <rFont val="Calibri"/>
        <family val="2"/>
      </rPr>
      <t>Conduct life cycle monitoring to determine why progeny to parent (R/S) ratios for naturally spawned fish is generally less than one in the Tucannon River.</t>
    </r>
  </si>
  <si>
    <r>
      <rPr>
        <b/>
        <sz val="9"/>
        <color indexed="8"/>
        <rFont val="Calibri"/>
        <family val="2"/>
      </rPr>
      <t>(CH High</t>
    </r>
    <r>
      <rPr>
        <b/>
        <sz val="9"/>
        <color indexed="8"/>
        <rFont val="Calibri"/>
        <family val="2"/>
      </rPr>
      <t xml:space="preserve"> Priority</t>
    </r>
    <r>
      <rPr>
        <b/>
        <sz val="9"/>
        <color indexed="8"/>
        <rFont val="Calibri"/>
        <family val="2"/>
      </rPr>
      <t xml:space="preserve">) </t>
    </r>
    <r>
      <rPr>
        <sz val="9"/>
        <color indexed="8"/>
        <rFont val="Calibri"/>
        <family val="2"/>
      </rPr>
      <t xml:space="preserve">Evaluate and compare annual smolt production in the  Tucannon River with past and currently improved habitat conditions. </t>
    </r>
  </si>
  <si>
    <r>
      <rPr>
        <b/>
        <sz val="9"/>
        <color indexed="8"/>
        <rFont val="Calibri"/>
        <family val="2"/>
      </rPr>
      <t>(CH High</t>
    </r>
    <r>
      <rPr>
        <b/>
        <sz val="9"/>
        <color indexed="8"/>
        <rFont val="Calibri"/>
        <family val="2"/>
      </rPr>
      <t xml:space="preserve"> Priority</t>
    </r>
    <r>
      <rPr>
        <b/>
        <sz val="9"/>
        <color indexed="8"/>
        <rFont val="Calibri"/>
        <family val="2"/>
      </rPr>
      <t xml:space="preserve">) </t>
    </r>
    <r>
      <rPr>
        <sz val="9"/>
        <color indexed="8"/>
        <rFont val="Calibri"/>
        <family val="2"/>
      </rPr>
      <t xml:space="preserve">Implement a pedigree based RRS study through LSRCP.  (Could be linked with an ongoing NMFS study on Wenatchee RRS.  </t>
    </r>
  </si>
  <si>
    <r>
      <t xml:space="preserve">(CH Highest Priority) </t>
    </r>
    <r>
      <rPr>
        <sz val="9"/>
        <color indexed="8"/>
        <rFont val="Calibri"/>
        <family val="2"/>
      </rPr>
      <t xml:space="preserve">Implement a radio telemetry study to examine migration behavior of wild and hatchery Tucannon Chinook passing above Lower Granite Dam determine final destination of these fish. </t>
    </r>
  </si>
  <si>
    <r>
      <rPr>
        <b/>
        <sz val="9"/>
        <color indexed="8"/>
        <rFont val="Calibri"/>
        <family val="2"/>
      </rPr>
      <t>(SH &amp; CH High Priority)</t>
    </r>
    <r>
      <rPr>
        <sz val="9"/>
        <color indexed="8"/>
        <rFont val="Calibri"/>
        <family val="2"/>
      </rPr>
      <t xml:space="preserve"> Expand weir operations on Lostine River to gather Information on natural-origin SHabundance and hatchery fraction in Lostine River.</t>
    </r>
  </si>
  <si>
    <r>
      <rPr>
        <b/>
        <sz val="9"/>
        <color indexed="8"/>
        <rFont val="Calibri"/>
        <family val="2"/>
      </rPr>
      <t>(SH &amp; Ch Highest Priority)</t>
    </r>
    <r>
      <rPr>
        <sz val="9"/>
        <color indexed="8"/>
        <rFont val="Calibri"/>
        <family val="2"/>
      </rPr>
      <t xml:space="preserve"> Develop IMW for Upper Grande Ronde population to integrate Model Watershed efforts.</t>
    </r>
  </si>
  <si>
    <r>
      <rPr>
        <b/>
        <sz val="9"/>
        <color indexed="8"/>
        <rFont val="Calibri"/>
        <family val="2"/>
      </rPr>
      <t>(SH &amp;CH Highest Priority)</t>
    </r>
    <r>
      <rPr>
        <sz val="9"/>
        <color indexed="8"/>
        <rFont val="Calibri"/>
        <family val="2"/>
      </rPr>
      <t xml:space="preserve"> DPS-level SH GSI and PIT tag studies including PIT Tag array in the Imnaha subbasin.</t>
    </r>
  </si>
  <si>
    <r>
      <rPr>
        <b/>
        <sz val="9"/>
        <color indexed="8"/>
        <rFont val="Calibri"/>
        <family val="2"/>
      </rPr>
      <t>(CH High</t>
    </r>
    <r>
      <rPr>
        <b/>
        <sz val="9"/>
        <color indexed="8"/>
        <rFont val="Calibri"/>
        <family val="2"/>
      </rPr>
      <t xml:space="preserve"> Priority</t>
    </r>
    <r>
      <rPr>
        <b/>
        <sz val="9"/>
        <color indexed="8"/>
        <rFont val="Calibri"/>
        <family val="2"/>
      </rPr>
      <t>)</t>
    </r>
    <r>
      <rPr>
        <sz val="9"/>
        <color indexed="8"/>
        <rFont val="Calibri"/>
        <family val="2"/>
      </rPr>
      <t xml:space="preserve">Develop and implement EMAP habitat status and trends monitoring. </t>
    </r>
  </si>
  <si>
    <r>
      <rPr>
        <b/>
        <sz val="9"/>
        <color indexed="8"/>
        <rFont val="Calibri"/>
        <family val="2"/>
      </rPr>
      <t xml:space="preserve">(CH Highest Priority) </t>
    </r>
    <r>
      <rPr>
        <sz val="9"/>
        <color indexed="8"/>
        <rFont val="Calibri"/>
        <family val="2"/>
      </rPr>
      <t xml:space="preserve">Maintain ongoing LSRCP and NPTH hatchery evaluations of mitigation and supplementation effectiveness.  </t>
    </r>
  </si>
  <si>
    <r>
      <t xml:space="preserve">(Ch Highest Priority) </t>
    </r>
    <r>
      <rPr>
        <sz val="9"/>
        <color indexed="8"/>
        <rFont val="Calibri"/>
        <family val="2"/>
      </rPr>
      <t xml:space="preserve">Construct permanent weir structure in Lolo Creek ($1 – 1.5 million construction cost)  </t>
    </r>
  </si>
  <si>
    <r>
      <t xml:space="preserve">(CH High Priority) </t>
    </r>
    <r>
      <rPr>
        <sz val="9"/>
        <color indexed="8"/>
        <rFont val="Calibri"/>
        <family val="2"/>
      </rPr>
      <t xml:space="preserve">Expand redd count coverage in Selway River  . </t>
    </r>
  </si>
  <si>
    <r>
      <rPr>
        <b/>
        <sz val="9"/>
        <color indexed="8"/>
        <rFont val="Calibri"/>
        <family val="2"/>
      </rPr>
      <t xml:space="preserve">(CH Lower Priority) </t>
    </r>
    <r>
      <rPr>
        <sz val="9"/>
        <color indexed="8"/>
        <rFont val="Calibri"/>
        <family val="2"/>
      </rPr>
      <t>Fund evaluation of Selway supplementation program.</t>
    </r>
  </si>
  <si>
    <r>
      <rPr>
        <b/>
        <sz val="9"/>
        <color indexed="8"/>
        <rFont val="Calibri"/>
        <family val="2"/>
      </rPr>
      <t xml:space="preserve">(CH Highest Priority)  </t>
    </r>
    <r>
      <rPr>
        <sz val="9"/>
        <color indexed="8"/>
        <rFont val="Calibri"/>
        <family val="2"/>
      </rPr>
      <t xml:space="preserve">Establish adult fish in and juvenile fish out estimates for Big, Bear Valley, Marsh (complex), and Chamberlian Creeks. </t>
    </r>
  </si>
  <si>
    <r>
      <rPr>
        <b/>
        <sz val="9"/>
        <color indexed="8"/>
        <rFont val="Calibri"/>
        <family val="2"/>
      </rPr>
      <t>(CH Highest Priority)</t>
    </r>
    <r>
      <rPr>
        <sz val="9"/>
        <color indexed="8"/>
        <rFont val="Calibri"/>
        <family val="2"/>
      </rPr>
      <t xml:space="preserve"> Fund construction of a weir near the mouth of the EF Salmon River (HSRG recommendation).</t>
    </r>
  </si>
  <si>
    <r>
      <rPr>
        <b/>
        <sz val="9"/>
        <color indexed="8"/>
        <rFont val="Calibri"/>
        <family val="2"/>
      </rPr>
      <t xml:space="preserve">(CH Highest Priority) </t>
    </r>
    <r>
      <rPr>
        <sz val="9"/>
        <color indexed="8"/>
        <rFont val="Calibri"/>
        <family val="2"/>
      </rPr>
      <t xml:space="preserve">Monitor supplementation implementation in the Yankee Fork and install a permanent weir near the mouth. </t>
    </r>
  </si>
  <si>
    <t>RPA Recomm</t>
  </si>
  <si>
    <t>Opportunity contributing to Table 5 habitat effectiveness monitoring IMW</t>
  </si>
  <si>
    <r>
      <rPr>
        <b/>
        <sz val="9"/>
        <color indexed="8"/>
        <rFont val="Calibri"/>
        <family val="2"/>
      </rPr>
      <t xml:space="preserve">RPA 50.5 Rec </t>
    </r>
    <r>
      <rPr>
        <sz val="9"/>
        <color indexed="8"/>
        <rFont val="Calibri"/>
        <family val="2"/>
      </rPr>
      <t>- Establish remote PIT tag interrogation systems near the mouths of Selway, Lochsa, South Fork, and Lolo Creek populations. place another interrogation system upstream from the mouth of the confluence of the Middle Fork Salmon River. The latter system can be used to determine if B-Run steelhead occur in areas upstream from the MF.  These systems can be used to assess the distribution, abundance, and productivity of steelhead within a majority of the B-Run populations.</t>
    </r>
  </si>
  <si>
    <r>
      <rPr>
        <b/>
        <sz val="9"/>
        <color indexed="8"/>
        <rFont val="Calibri"/>
        <family val="2"/>
      </rPr>
      <t>RPA 50.5 Rec</t>
    </r>
    <r>
      <rPr>
        <sz val="9"/>
        <color indexed="8"/>
        <rFont val="Calibri"/>
        <family val="2"/>
      </rPr>
      <t>. -Maintain current contracts ISMES 199005500, and INPMEP 199107300.</t>
    </r>
  </si>
  <si>
    <t>Current Contracts Total 
(BPA )</t>
  </si>
  <si>
    <t>Identified Reductions</t>
  </si>
  <si>
    <t>MID COLUMBIA MONITORING PROJECTS BY MPG RPA Funding Recommendations &amp; Other Recommendations</t>
  </si>
  <si>
    <t>Other Funding Propsoals</t>
  </si>
  <si>
    <t xml:space="preserve">RPAs </t>
  </si>
  <si>
    <t>LOWER COLUMBIA MONITORING PROJECTS BY MPG RPA Funding Recommendations &amp; Other Recommendations</t>
  </si>
  <si>
    <t>MAINSTEM COLUMBIA MONITORING PROJECTS BY MPG RPA Funding Recommendations &amp; Other Recommendations</t>
  </si>
  <si>
    <t>RPA Recommends</t>
  </si>
  <si>
    <t>Total Other Adds</t>
  </si>
  <si>
    <t>CURRENT MONITORING COSTS</t>
  </si>
  <si>
    <t>ADDITIONAL MONITORING PROPOSALS</t>
  </si>
  <si>
    <t>Hood River Production Monitoring and Evaluation (M&amp;E)-Warm Springs</t>
  </si>
  <si>
    <t>MOA Accord Expand by $399,000</t>
  </si>
  <si>
    <t>MOA Accord expand by $842,300</t>
  </si>
  <si>
    <t>MOA Accord $249,000</t>
  </si>
  <si>
    <t>Accord amount $89,000/yr</t>
  </si>
  <si>
    <t>Accord amount $337,710/yr</t>
  </si>
  <si>
    <t>Accord amount $21,600/yr</t>
  </si>
  <si>
    <t>Accord amount $713,796/yr</t>
  </si>
  <si>
    <t>Accord amount $200,000/yr</t>
  </si>
  <si>
    <t>MOA Amount $206,635</t>
  </si>
  <si>
    <t>Oxbow Conservation Area</t>
  </si>
  <si>
    <t>MOA amount $1,086,458/yr</t>
  </si>
  <si>
    <t>MOA Amount $461,666</t>
  </si>
  <si>
    <t>MOA Accord $764,545/yr</t>
  </si>
  <si>
    <t>MOA Accord expanded by $354,179/yr</t>
  </si>
  <si>
    <t>Walla Walla hatchery Planning (NEOH)</t>
  </si>
  <si>
    <t>MOA Accord  $352,778/yr</t>
  </si>
  <si>
    <t>MOA $502,103 expanded $48,800</t>
  </si>
  <si>
    <t>MOA Accord expanded by $152,162</t>
  </si>
  <si>
    <t>MOA Amount $1,237,239/yr expanded $116,500</t>
  </si>
  <si>
    <t>MOA amount $4,100,251/yr expanded by $474,005</t>
  </si>
  <si>
    <t>MOA amount $520,000/yr expanded by $816,136</t>
  </si>
  <si>
    <t>MOA Accord $147,624 Expand by $44,995/yr</t>
  </si>
  <si>
    <t>MOA Accord $77,000</t>
  </si>
  <si>
    <t>MOA Accord $397,414 expanded by $162,257</t>
  </si>
  <si>
    <t>MOA Accord amount $100,000 expanded $191,307</t>
  </si>
  <si>
    <t>MOA Accord $1,908,878</t>
  </si>
  <si>
    <t>MOA Accord $70,000</t>
  </si>
  <si>
    <t>MOA Accord $396,514</t>
  </si>
  <si>
    <t>MOA Accord $948,466</t>
  </si>
  <si>
    <t>MOA Accord $536,830</t>
  </si>
  <si>
    <t>Lower Snake Comp</t>
  </si>
  <si>
    <t>Mitchell Act</t>
  </si>
  <si>
    <t>PUDs</t>
  </si>
  <si>
    <t>PCSRF</t>
  </si>
  <si>
    <t>Pacific Salmon Treaty</t>
  </si>
  <si>
    <t>BPA</t>
  </si>
  <si>
    <t>VSP</t>
  </si>
  <si>
    <t>Douglas</t>
  </si>
  <si>
    <t>Grant</t>
  </si>
  <si>
    <t>Chelan</t>
  </si>
  <si>
    <t>T Kayler</t>
  </si>
  <si>
    <t>oregon</t>
  </si>
  <si>
    <t>WA</t>
  </si>
  <si>
    <t>Mitchell</t>
  </si>
  <si>
    <t>Lottery</t>
  </si>
  <si>
    <t>Army Corps AFEP</t>
  </si>
  <si>
    <t>Chinook and Steelhead Genotyping for Genetic Stock Identification (GSI) at Lower Granite Dam (New Proposal). $940K in FY10, $615 in FY11 out…this is lab work only - all steelhead adult and juvenile sample collection at LGR, aging, and analyses rolled into $150K MOA-Accord under RPA recommendation 199005500 (ISMES) at no additional charge…and all Chinook adult and juvenile sample collection at LGR, aging, and analyses rolled under RPA recommendation 199107300 (INPMEP) with additional BPA funding (see below)...all this presumes project 200500200 (LGR Trap Operations) continues to be funded...</t>
  </si>
  <si>
    <t>New Proposal</t>
  </si>
  <si>
    <t>BIG CR IS CAPTURED UNDER RPA RECOMMENDATION FOR 199005500 (ISMES) AND MODIFICATION OF 199102800 (NOAAF-ACHORD) BELOW…HOLD OFF ON ADDITIONAL STEELHEAD PIT ARRAYS (EXCEPT SF CLEARWATER) UNTIL 200301700 (ISEMP) IS ABLE TO EVALUATE AND GSI IS COMPARED…</t>
  </si>
  <si>
    <t>THIS SHOULD BE INCORPORATED IN STREAMNET SHOP OR, ALTERNATIVELY, NOAAF VSP DATABASE AND SHOP (IF THERE IS ONE)…</t>
  </si>
  <si>
    <t>Snake River Chinook and Steelhead Parental Based Tagging (New Proposal). $776,600 in FY10, $642,000 in FY11 out…LSRCP, IPC, and USFWS hatcheries have collected samples and additional cost-share for genotyping is possible…funding will create first PBT parentage genetic baselines for Snake River hatchery steelhead and Chinook salmon (all Snake River hatchery broodstock have already been sampled in 2008 and 2009)...</t>
  </si>
  <si>
    <t>CR-122756</t>
  </si>
  <si>
    <t>CR-119239</t>
  </si>
  <si>
    <t>CR-122738</t>
  </si>
  <si>
    <t>CR-122745</t>
  </si>
  <si>
    <t>Expand RPA recommendation 199005500 (ISMES) to include for steelhead:  1) Big Cr PIT array antenna replace with dual flat plate, $117K; operate array in tandem with screw trap at no additional charge; 2) kelt genotyping at LGR for PHOS and hatchery straying at DPS scale, $30K; 3) LGR run reconstruction for wild fish, $8K...</t>
  </si>
  <si>
    <t>CR-122737</t>
  </si>
  <si>
    <t xml:space="preserve">Idaho Supplementation Studies, Lochsa, Lemhi, Pahsimeroi, SF Salmon, Upper MF Salmon. </t>
  </si>
  <si>
    <t>Expand RPA recommendation 198909800 (ISS-IDFG) to include:  1) Purchase and operate Marsh Cr complex screw trap, $55K; 2) Validate AHA model and HSRG standards, $10K; 3) PIT tag wild steelhead at screw traps, no extra charge assuming 199602000 (CSS) provides tags…</t>
  </si>
  <si>
    <t>Change To Existing Project</t>
  </si>
  <si>
    <t xml:space="preserve"> MODIFY THIS PROJECT TO TRANSER BIG CR PIT ARRAY TO 199005500 (ISMES), REPLACE ANTENNA WITH DUAL FLAT PLATE, OPERATE ARRAY IN TANDEM WITH 199005500 (ISMES) SCREW TRAP (SEE ABOVE)…</t>
  </si>
  <si>
    <t>CR-124861</t>
  </si>
  <si>
    <t xml:space="preserve">Expand 199107300 (INPMEP) to include for Chinook:  1) Redd count data compilation, reporting, and adult abundance estimation, $23K; 2) Selway carcass collection, $23K; 3) LGR adult aging, $41K; 4) LGR juvenile aging based on lengths, no additional charge; 5) Purchase and operate Chamberlain Cr screw trap, $70K; 6) MFSR aerial redd counts, $50K (transfer USFS project 199902000 to INPMEP)...  </t>
  </si>
  <si>
    <t xml:space="preserve">EXPAND RPA RECOMMENDED 199005500 (ISMES) TO INCLUDE KELT GENOTYPING AT LGR FOR PHOS AND HATCHERY STRAYING AT DPS SCALE (SEE ABOVE). EXPAND RPA RECOMMENDED 198909800 (ISS-IDFG) TO INCLUDE PIT TAGGING WILD STEELHEAD AT SCREW TRAPS AT NO EXTRA CHARGE ASSUMING CSS PROVIDES TAGS (SEE ABOVE)... </t>
  </si>
  <si>
    <t>THIS SHOULD BE A JOINT EFFORT BETWEEN NOAAF AND CO-MANAGERS. EXPAND RPA RECOMMENDATION 199005500 (ISMES) FOR WILD STEELHEAD (SEE ABOVE); RUN-RECONSTRUCTION IS ALREADY BEING DONE FOR WILD CHINOOK UNDER RPA RECOMMENDATION 199107300 (INPMEP). ADDITIONAL FUNDING MAY BE NEEDED FOR HATCHERY FISH RUN-RECONSTRUCTION...</t>
  </si>
  <si>
    <t>EXPAND RPA RECOMMENDATION 199005500 (ISMES) FOR BIG CR, EXPAND RPA RECOMMENDATION 198909800 (ISS-IDFG) FOR MARSH CR COMPLEX, AND EXPAND RPA RECOMMENDATION 199007300 (INPMEP) FOR CHAMBERLAIN CR (SEE ABOVE)…</t>
  </si>
  <si>
    <t>EXPAND RPA RECOMMENDATION 199107300 (INPMEP) TO COLLECT SELWAY CARCASSES; EXPAND AERIAL REDD COUNTS WITH PST DOLLARS (MAKE SURE ROTARY WING AERIAL COUNTS W/GPS LOCATIONS)…</t>
  </si>
  <si>
    <t>Existing Key VSP data set or potential future for analyses (e.g., life-cycle modelling)</t>
  </si>
  <si>
    <t>Expand existing LSRCP production and M&amp;E projects to implement Tucannon endemic supplementation evaluations if managers agree to implement this new production program.  This would require new funds to separate mitigation from supplementation BiOp related actions</t>
  </si>
  <si>
    <t xml:space="preserve">Implement GRTS redd sampling on a trial basis in the Tucannon to assess its applicability and advantages over current multi-pass index counts. </t>
  </si>
  <si>
    <t>Implement a rotating panel sampling of small steelhead streams (tributary to Asotin, Tucannon and Snake) to establish abundance indices for the streams.</t>
  </si>
  <si>
    <t>Expand existing LSRCP steelhead PIT tagging in Tucannon to evaluate homing, fish-in and fish-out and Hydrosystem effects on steelhead return-to-river</t>
  </si>
  <si>
    <t xml:space="preserve">Expand Imnaha River Smolt to Adult Return Rate and Smolt Monitoring Project (199701501) to provide juvenile production estimate (additional 64,000/yr). </t>
  </si>
  <si>
    <t xml:space="preserve">Touchet smolt trap install $24,000 and operate $80,000 annually </t>
  </si>
  <si>
    <r>
      <rPr>
        <sz val="7"/>
        <color indexed="8"/>
        <rFont val="Times New Roman"/>
        <family val="1"/>
      </rPr>
      <t xml:space="preserve"> </t>
    </r>
    <r>
      <rPr>
        <sz val="9"/>
        <color indexed="8"/>
        <rFont val="Calibri"/>
        <family val="2"/>
      </rPr>
      <t>3-Install and operate  smolt trap in lower Touchet</t>
    </r>
  </si>
  <si>
    <t xml:space="preserve">Priority 1- Estimate an additional $60,000 to clear backlog of existing DNA samples. An additional $50,000/yr for five years is estimated need to collect and process samples to complete baseline.  Approximately $50,000/yr is needed to sample and process a subset of adults at Prosser and another $50,000/yr to sample and process juveniles at Chandler. </t>
  </si>
  <si>
    <t>for three year radio tracking project, with YKFP funds and BOR funds as cost share. (Acoustic tracking may be an alternative that needs further exploration)</t>
  </si>
  <si>
    <r>
      <rPr>
        <b/>
        <sz val="9"/>
        <color indexed="8"/>
        <rFont val="Calibri"/>
        <family val="2"/>
      </rPr>
      <t>Priority #3</t>
    </r>
    <r>
      <rPr>
        <sz val="9"/>
        <color indexed="8"/>
        <rFont val="Calibri"/>
        <family val="2"/>
      </rPr>
      <t xml:space="preserve"> Research proposal to understand anadromous/resident interactions and potential recovery implications</t>
    </r>
  </si>
  <si>
    <r>
      <rPr>
        <b/>
        <sz val="9"/>
        <color indexed="8"/>
        <rFont val="Calibri"/>
        <family val="2"/>
      </rPr>
      <t xml:space="preserve"> </t>
    </r>
    <r>
      <rPr>
        <sz val="9"/>
        <color indexed="8"/>
        <rFont val="Calibri"/>
        <family val="2"/>
      </rPr>
      <t xml:space="preserve">Strategically install PIT tag arrays. Estimate will need 5-10 arrays. Maintain and expand redd detection in the Naches, mainstem Yakima and Upper Yakima. </t>
    </r>
  </si>
  <si>
    <r>
      <rPr>
        <b/>
        <sz val="9"/>
        <color indexed="8"/>
        <rFont val="Calibri"/>
        <family val="2"/>
      </rPr>
      <t>Priority #5</t>
    </r>
    <r>
      <rPr>
        <sz val="7"/>
        <color indexed="8"/>
        <rFont val="Times New Roman"/>
        <family val="1"/>
      </rPr>
      <t xml:space="preserve">  </t>
    </r>
    <r>
      <rPr>
        <sz val="9"/>
        <color indexed="8"/>
        <rFont val="Calibri"/>
        <family val="2"/>
      </rPr>
      <t>Strategically install PIT tag arrays. Estimate will need 5-10 arrays. Maintain and expand redd detection in the Naches, mainstem Yakima and Upper Yakima. Explore cost-effective alternatives to better determine spawning distribution</t>
    </r>
  </si>
  <si>
    <r>
      <rPr>
        <b/>
        <sz val="9"/>
        <color indexed="8"/>
        <rFont val="Calibri"/>
        <family val="2"/>
      </rPr>
      <t>Prioirty #1&amp;2</t>
    </r>
    <r>
      <rPr>
        <sz val="7"/>
        <color indexed="8"/>
        <rFont val="Times New Roman"/>
        <family val="1"/>
      </rPr>
      <t xml:space="preserve"> </t>
    </r>
    <r>
      <rPr>
        <sz val="9"/>
        <color indexed="8"/>
        <rFont val="Calibri"/>
        <family val="2"/>
      </rPr>
      <t>Implement GSI to population level capability by trapping fish at Prosser combined with radio tagging and PIT tagging. Lower River  (downstream of Prosser) tributaries as identified in RPA bullet 2 are not a priority</t>
    </r>
  </si>
  <si>
    <t xml:space="preserve">Additional funding is needed to cover cost for Rock Cr. stream rehabilitation consulting </t>
  </si>
  <si>
    <r>
      <rPr>
        <b/>
        <sz val="9"/>
        <color indexed="8"/>
        <rFont val="Calibri"/>
        <family val="2"/>
      </rPr>
      <t>Priority 7</t>
    </r>
    <r>
      <rPr>
        <sz val="9"/>
        <color indexed="8"/>
        <rFont val="Calibri"/>
        <family val="2"/>
      </rPr>
      <t xml:space="preserve"> Consultation of specific environmental and natural resource specialist for stream rehabilitation design for key locations in Rock Creek.</t>
    </r>
  </si>
  <si>
    <t xml:space="preserve">Begin new project that implements habitat status/trend monitoring in the MEthow watershed </t>
  </si>
  <si>
    <r>
      <rPr>
        <b/>
        <sz val="9"/>
        <color indexed="8"/>
        <rFont val="Calibri"/>
        <family val="2"/>
      </rPr>
      <t>Priority 8</t>
    </r>
    <r>
      <rPr>
        <sz val="9"/>
        <color indexed="8"/>
        <rFont val="Calibri"/>
        <family val="2"/>
      </rPr>
      <t xml:space="preserve"> Implement habitat status and trend monitoring in the Methow</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</si>
</sst>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 numFmtId="169" formatCode="&quot;$&quot;#,##0.000_);\(&quot;$&quot;#,##0.000\)"/>
    <numFmt numFmtId="170" formatCode="[$-409]dddd\,\ mmmm\ dd\,\ yyyy"/>
    <numFmt numFmtId="171" formatCode="[$-409]h:mm:ss\ AM/PM"/>
    <numFmt numFmtId="172" formatCode="&quot;$&quot;#,##0.00"/>
    <numFmt numFmtId="173" formatCode="&quot;$&quot;#,##0.0"/>
    <numFmt numFmtId="174" formatCode="_(&quot;$&quot;* #,##0_);_(&quot;$&quot;* \(#,##0\);_(&quot;$&quot;* &quot;-&quot;??_);_(@_)"/>
    <numFmt numFmtId="175" formatCode="_(&quot;$&quot;* #,##0.0_);_(&quot;$&quot;* \(#,##0.0\);_(&quot;$&quot;* &quot;-&quot;??_);_(@_)"/>
    <numFmt numFmtId="176" formatCode="_(&quot;$&quot;* #,##0.000_);_(&quot;$&quot;* \(#,##0.000\);_(&quot;$&quot;* &quot;-&quot;??_);_(@_)"/>
    <numFmt numFmtId="177" formatCode="&quot;$&quot;#,##0.0_);[Red]\(&quot;$&quot;#,##0.0\)"/>
  </numFmts>
  <fonts count="95">
    <font>
      <sz val="11"/>
      <color theme="1"/>
      <name val="Calibri"/>
      <family val="2"/>
    </font>
    <font>
      <sz val="11"/>
      <color indexed="8"/>
      <name val="Calibri"/>
      <family val="2"/>
    </font>
    <font>
      <sz val="10"/>
      <color indexed="8"/>
      <name val="Arial"/>
      <family val="2"/>
    </font>
    <font>
      <sz val="8"/>
      <name val="Tahoma"/>
      <family val="2"/>
    </font>
    <font>
      <b/>
      <sz val="8"/>
      <name val="Tahoma"/>
      <family val="2"/>
    </font>
    <font>
      <b/>
      <sz val="9"/>
      <color indexed="8"/>
      <name val="Calibri"/>
      <family val="2"/>
    </font>
    <font>
      <sz val="9"/>
      <color indexed="8"/>
      <name val="Calibri"/>
      <family val="2"/>
    </font>
    <font>
      <b/>
      <sz val="8"/>
      <name val="Arial"/>
      <family val="2"/>
    </font>
    <font>
      <b/>
      <sz val="8"/>
      <color indexed="8"/>
      <name val="Arial"/>
      <family val="2"/>
    </font>
    <font>
      <b/>
      <sz val="12"/>
      <name val="Arial"/>
      <family val="2"/>
    </font>
    <font>
      <b/>
      <sz val="16"/>
      <name val="Arial"/>
      <family val="2"/>
    </font>
    <font>
      <i/>
      <sz val="9"/>
      <color indexed="8"/>
      <name val="Calibri"/>
      <family val="2"/>
    </font>
    <font>
      <sz val="7"/>
      <color indexed="8"/>
      <name val="Times New Roman"/>
      <family val="1"/>
    </font>
    <font>
      <sz val="10"/>
      <color indexed="8"/>
      <name val="Calibri"/>
      <family val="0"/>
    </font>
    <font>
      <sz val="8.45"/>
      <color indexed="8"/>
      <name val="Calibri"/>
      <family val="0"/>
    </font>
    <font>
      <b/>
      <sz val="18"/>
      <color indexed="8"/>
      <name val="Calibri"/>
      <family val="0"/>
    </font>
    <font>
      <b/>
      <sz val="11"/>
      <color indexed="8"/>
      <name val="Calibri"/>
      <family val="0"/>
    </font>
    <font>
      <b/>
      <sz val="14"/>
      <color indexed="8"/>
      <name val="Calibri"/>
      <family val="0"/>
    </font>
    <font>
      <b/>
      <sz val="12"/>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color indexed="8"/>
      <name val="Calibri"/>
      <family val="2"/>
    </font>
    <font>
      <b/>
      <sz val="8"/>
      <color indexed="8"/>
      <name val="Calibri"/>
      <family val="2"/>
    </font>
    <font>
      <b/>
      <sz val="10"/>
      <color indexed="8"/>
      <name val="Calibri"/>
      <family val="2"/>
    </font>
    <font>
      <sz val="9"/>
      <color indexed="8"/>
      <name val="Courier New"/>
      <family val="3"/>
    </font>
    <font>
      <b/>
      <sz val="11"/>
      <color indexed="8"/>
      <name val="Arial"/>
      <family val="2"/>
    </font>
    <font>
      <b/>
      <sz val="12"/>
      <color indexed="8"/>
      <name val="Arial"/>
      <family val="2"/>
    </font>
    <font>
      <sz val="9"/>
      <color indexed="8"/>
      <name val="Sans-serif"/>
      <family val="0"/>
    </font>
    <font>
      <sz val="16"/>
      <color indexed="8"/>
      <name val="Calibri"/>
      <family val="2"/>
    </font>
    <font>
      <sz val="12"/>
      <color indexed="8"/>
      <name val="Calibri"/>
      <family val="2"/>
    </font>
    <font>
      <sz val="12"/>
      <name val="Calibri"/>
      <family val="2"/>
    </font>
    <font>
      <sz val="11"/>
      <name val="Calibri"/>
      <family val="2"/>
    </font>
    <font>
      <b/>
      <sz val="16"/>
      <color indexed="8"/>
      <name val="Calibri"/>
      <family val="2"/>
    </font>
    <font>
      <sz val="26"/>
      <color indexed="8"/>
      <name val="Calibri"/>
      <family val="2"/>
    </font>
    <font>
      <b/>
      <sz val="26"/>
      <color indexed="8"/>
      <name val="Calibri"/>
      <family val="2"/>
    </font>
    <font>
      <b/>
      <sz val="16"/>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b/>
      <sz val="8"/>
      <color theme="1"/>
      <name val="Calibri"/>
      <family val="2"/>
    </font>
    <font>
      <b/>
      <sz val="10"/>
      <color theme="1"/>
      <name val="Calibri"/>
      <family val="2"/>
    </font>
    <font>
      <b/>
      <sz val="12"/>
      <color theme="1"/>
      <name val="Calibri"/>
      <family val="2"/>
    </font>
    <font>
      <sz val="8"/>
      <color rgb="FF000000"/>
      <name val="Calibri"/>
      <family val="2"/>
    </font>
    <font>
      <b/>
      <sz val="8"/>
      <color rgb="FF000000"/>
      <name val="Calibri"/>
      <family val="2"/>
    </font>
    <font>
      <b/>
      <sz val="9"/>
      <color theme="1"/>
      <name val="Calibri"/>
      <family val="2"/>
    </font>
    <font>
      <b/>
      <sz val="8"/>
      <color theme="1"/>
      <name val="Arial"/>
      <family val="2"/>
    </font>
    <font>
      <sz val="9"/>
      <color theme="1"/>
      <name val="Courier New"/>
      <family val="3"/>
    </font>
    <font>
      <sz val="9"/>
      <color theme="1"/>
      <name val="Calibri"/>
      <family val="2"/>
    </font>
    <font>
      <b/>
      <sz val="11"/>
      <color theme="1"/>
      <name val="Arial"/>
      <family val="2"/>
    </font>
    <font>
      <sz val="11"/>
      <color rgb="FF000000"/>
      <name val="Calibri"/>
      <family val="2"/>
    </font>
    <font>
      <b/>
      <sz val="12"/>
      <color theme="1"/>
      <name val="Arial"/>
      <family val="2"/>
    </font>
    <font>
      <sz val="9"/>
      <color rgb="FF000000"/>
      <name val="Calibri"/>
      <family val="2"/>
    </font>
    <font>
      <sz val="9"/>
      <color theme="1"/>
      <name val="Sans-serif"/>
      <family val="0"/>
    </font>
    <font>
      <sz val="16"/>
      <color theme="1"/>
      <name val="Calibri"/>
      <family val="2"/>
    </font>
    <font>
      <b/>
      <sz val="9"/>
      <color rgb="FF000000"/>
      <name val="Calibri"/>
      <family val="2"/>
    </font>
    <font>
      <b/>
      <sz val="18"/>
      <color theme="1"/>
      <name val="Calibri"/>
      <family val="2"/>
    </font>
    <font>
      <sz val="12"/>
      <color theme="1"/>
      <name val="Calibri"/>
      <family val="2"/>
    </font>
    <font>
      <sz val="10"/>
      <color theme="1"/>
      <name val="Calibri"/>
      <family val="2"/>
    </font>
    <font>
      <b/>
      <sz val="16"/>
      <color theme="1"/>
      <name val="Calibri"/>
      <family val="2"/>
    </font>
    <font>
      <sz val="26"/>
      <color theme="1"/>
      <name val="Calibri"/>
      <family val="2"/>
    </font>
    <font>
      <b/>
      <sz val="14"/>
      <color theme="1"/>
      <name val="Calibri"/>
      <family val="2"/>
    </font>
    <font>
      <b/>
      <sz val="26"/>
      <color theme="1"/>
      <name val="Calibri"/>
      <family val="2"/>
    </font>
    <font>
      <b/>
      <sz val="16"/>
      <color theme="1"/>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indexed="47"/>
        <bgColor indexed="64"/>
      </patternFill>
    </fill>
    <fill>
      <patternFill patternType="solid">
        <fgColor theme="0" tint="-0.1499900072813034"/>
        <bgColor indexed="64"/>
      </patternFill>
    </fill>
    <fill>
      <patternFill patternType="solid">
        <fgColor rgb="FFFFC0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thin"/>
      <top style="thin"/>
      <bottom/>
    </border>
    <border>
      <left style="thin"/>
      <right style="thin"/>
      <top>
        <color indexed="63"/>
      </top>
      <bottom/>
    </border>
    <border>
      <left style="thin"/>
      <right style="thin"/>
      <top style="medium"/>
      <bottom style="medium"/>
    </border>
    <border>
      <left>
        <color indexed="63"/>
      </left>
      <right>
        <color indexed="63"/>
      </right>
      <top style="medium"/>
      <bottom style="medium"/>
    </border>
    <border>
      <left>
        <color indexed="63"/>
      </left>
      <right>
        <color indexed="63"/>
      </right>
      <top style="thin"/>
      <bottom style="medium"/>
    </border>
    <border>
      <left style="thin"/>
      <right style="thin"/>
      <top>
        <color indexed="63"/>
      </top>
      <bottom style="medium"/>
    </border>
    <border>
      <left style="thin"/>
      <right style="thin"/>
      <top style="medium"/>
      <bottom>
        <color indexed="63"/>
      </bottom>
    </border>
    <border>
      <left>
        <color indexed="63"/>
      </left>
      <right style="thin"/>
      <top style="thin"/>
      <bottom style="thin"/>
    </border>
    <border>
      <left>
        <color indexed="63"/>
      </left>
      <right style="thin"/>
      <top style="thin"/>
      <bottom/>
    </border>
    <border>
      <left style="thin"/>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medium"/>
    </border>
    <border>
      <left style="thin"/>
      <right>
        <color indexed="63"/>
      </right>
      <top>
        <color indexed="63"/>
      </top>
      <bottom style="thin"/>
    </border>
    <border>
      <left style="thin"/>
      <right>
        <color indexed="63"/>
      </right>
      <top style="medium"/>
      <bottom style="medium"/>
    </border>
    <border>
      <left style="thin"/>
      <right>
        <color indexed="63"/>
      </right>
      <top style="medium"/>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699">
    <xf numFmtId="0" fontId="0" fillId="0" borderId="0" xfId="0" applyFont="1" applyAlignment="1">
      <alignment/>
    </xf>
    <xf numFmtId="0" fontId="0" fillId="0" borderId="10" xfId="0" applyBorder="1" applyAlignment="1">
      <alignment/>
    </xf>
    <xf numFmtId="0" fontId="0" fillId="0" borderId="10" xfId="0" applyBorder="1" applyAlignment="1">
      <alignment wrapText="1"/>
    </xf>
    <xf numFmtId="0" fontId="69" fillId="0" borderId="10" xfId="0" applyFont="1" applyBorder="1" applyAlignment="1">
      <alignment/>
    </xf>
    <xf numFmtId="0" fontId="69" fillId="0" borderId="10" xfId="0" applyFont="1" applyBorder="1" applyAlignment="1">
      <alignment wrapText="1"/>
    </xf>
    <xf numFmtId="0" fontId="69" fillId="0" borderId="0" xfId="0" applyFont="1" applyAlignment="1">
      <alignment/>
    </xf>
    <xf numFmtId="0" fontId="69" fillId="0" borderId="0" xfId="0" applyFont="1" applyAlignment="1">
      <alignment wrapText="1"/>
    </xf>
    <xf numFmtId="164" fontId="69" fillId="0" borderId="10" xfId="0" applyNumberFormat="1" applyFont="1" applyBorder="1" applyAlignment="1">
      <alignment/>
    </xf>
    <xf numFmtId="0" fontId="69" fillId="0" borderId="11" xfId="0" applyFont="1" applyBorder="1" applyAlignment="1">
      <alignment/>
    </xf>
    <xf numFmtId="0" fontId="69" fillId="0" borderId="12" xfId="0" applyFont="1" applyBorder="1" applyAlignment="1">
      <alignment/>
    </xf>
    <xf numFmtId="0" fontId="69" fillId="0" borderId="12" xfId="0" applyFont="1" applyBorder="1" applyAlignment="1">
      <alignment wrapText="1"/>
    </xf>
    <xf numFmtId="9" fontId="69" fillId="0" borderId="0" xfId="59" applyFont="1" applyAlignment="1">
      <alignment horizontal="center"/>
    </xf>
    <xf numFmtId="0" fontId="69" fillId="0" borderId="10" xfId="0" applyFont="1" applyFill="1" applyBorder="1" applyAlignment="1">
      <alignment/>
    </xf>
    <xf numFmtId="0" fontId="69" fillId="0" borderId="0" xfId="0" applyFont="1" applyBorder="1" applyAlignment="1">
      <alignment/>
    </xf>
    <xf numFmtId="0" fontId="69" fillId="0" borderId="0" xfId="0" applyFont="1" applyBorder="1" applyAlignment="1">
      <alignment wrapText="1"/>
    </xf>
    <xf numFmtId="9" fontId="69" fillId="0" borderId="0" xfId="59" applyFont="1" applyBorder="1" applyAlignment="1">
      <alignment horizontal="center"/>
    </xf>
    <xf numFmtId="0" fontId="70" fillId="0" borderId="10" xfId="0" applyFont="1" applyBorder="1" applyAlignment="1">
      <alignment/>
    </xf>
    <xf numFmtId="0" fontId="70" fillId="0" borderId="10" xfId="0" applyFont="1" applyBorder="1" applyAlignment="1">
      <alignment wrapText="1"/>
    </xf>
    <xf numFmtId="164" fontId="69" fillId="0" borderId="0" xfId="44" applyNumberFormat="1" applyFont="1" applyAlignment="1">
      <alignment/>
    </xf>
    <xf numFmtId="0" fontId="69" fillId="0" borderId="0" xfId="0" applyFont="1" applyAlignment="1">
      <alignment horizontal="right"/>
    </xf>
    <xf numFmtId="0" fontId="69" fillId="0" borderId="10" xfId="0" applyFont="1" applyBorder="1" applyAlignment="1">
      <alignment horizontal="right"/>
    </xf>
    <xf numFmtId="0" fontId="69" fillId="33" borderId="10" xfId="0" applyFont="1" applyFill="1" applyBorder="1" applyAlignment="1">
      <alignment vertical="top" wrapText="1"/>
    </xf>
    <xf numFmtId="0" fontId="69" fillId="33" borderId="10" xfId="0" applyFont="1" applyFill="1" applyBorder="1" applyAlignment="1">
      <alignment vertical="top"/>
    </xf>
    <xf numFmtId="49" fontId="69" fillId="33" borderId="10" xfId="0" applyNumberFormat="1" applyFont="1" applyFill="1" applyBorder="1" applyAlignment="1">
      <alignment horizontal="right" vertical="top"/>
    </xf>
    <xf numFmtId="0" fontId="69" fillId="33" borderId="10" xfId="0" applyFont="1" applyFill="1" applyBorder="1" applyAlignment="1">
      <alignment wrapText="1"/>
    </xf>
    <xf numFmtId="0" fontId="69" fillId="33" borderId="10" xfId="0" applyFont="1" applyFill="1" applyBorder="1" applyAlignment="1">
      <alignment horizontal="left" vertical="top"/>
    </xf>
    <xf numFmtId="164" fontId="69" fillId="33" borderId="10" xfId="44" applyNumberFormat="1" applyFont="1" applyFill="1" applyBorder="1" applyAlignment="1">
      <alignment vertical="top"/>
    </xf>
    <xf numFmtId="5" fontId="69" fillId="33" borderId="10" xfId="44" applyNumberFormat="1" applyFont="1" applyFill="1" applyBorder="1" applyAlignment="1">
      <alignment vertical="top"/>
    </xf>
    <xf numFmtId="9" fontId="69" fillId="33" borderId="10" xfId="59" applyFont="1" applyFill="1" applyBorder="1" applyAlignment="1">
      <alignment horizontal="center" vertical="top"/>
    </xf>
    <xf numFmtId="0" fontId="69" fillId="33" borderId="0" xfId="0" applyFont="1" applyFill="1" applyAlignment="1">
      <alignment/>
    </xf>
    <xf numFmtId="0" fontId="69" fillId="33" borderId="13" xfId="0" applyFont="1" applyFill="1" applyBorder="1" applyAlignment="1">
      <alignment vertical="top" wrapText="1"/>
    </xf>
    <xf numFmtId="0" fontId="69" fillId="33" borderId="10" xfId="0" applyFont="1" applyFill="1" applyBorder="1" applyAlignment="1">
      <alignment horizontal="right"/>
    </xf>
    <xf numFmtId="0" fontId="69" fillId="33" borderId="10" xfId="0" applyFont="1" applyFill="1" applyBorder="1" applyAlignment="1">
      <alignment/>
    </xf>
    <xf numFmtId="0" fontId="69" fillId="33" borderId="10" xfId="0" applyFont="1" applyFill="1" applyBorder="1" applyAlignment="1">
      <alignment horizontal="right" vertical="top"/>
    </xf>
    <xf numFmtId="164" fontId="69" fillId="33" borderId="10" xfId="44" applyNumberFormat="1" applyFont="1" applyFill="1" applyBorder="1" applyAlignment="1">
      <alignment/>
    </xf>
    <xf numFmtId="49" fontId="69" fillId="33" borderId="13" xfId="0" applyNumberFormat="1" applyFont="1" applyFill="1" applyBorder="1" applyAlignment="1">
      <alignment horizontal="right" vertical="top"/>
    </xf>
    <xf numFmtId="0" fontId="69" fillId="33" borderId="14" xfId="0" applyFont="1" applyFill="1" applyBorder="1" applyAlignment="1">
      <alignment wrapText="1"/>
    </xf>
    <xf numFmtId="0" fontId="69" fillId="33" borderId="13" xfId="0" applyFont="1" applyFill="1" applyBorder="1" applyAlignment="1">
      <alignment vertical="top"/>
    </xf>
    <xf numFmtId="0" fontId="69" fillId="33" borderId="13" xfId="0" applyFont="1" applyFill="1" applyBorder="1" applyAlignment="1">
      <alignment/>
    </xf>
    <xf numFmtId="164" fontId="69" fillId="33" borderId="10" xfId="0" applyNumberFormat="1" applyFont="1" applyFill="1" applyBorder="1" applyAlignment="1">
      <alignment/>
    </xf>
    <xf numFmtId="0" fontId="69" fillId="33" borderId="0" xfId="0" applyFont="1" applyFill="1" applyAlignment="1">
      <alignment vertical="top"/>
    </xf>
    <xf numFmtId="0" fontId="70" fillId="0" borderId="0" xfId="0" applyFont="1" applyAlignment="1">
      <alignment/>
    </xf>
    <xf numFmtId="0" fontId="70" fillId="34" borderId="13" xfId="0" applyFont="1" applyFill="1" applyBorder="1" applyAlignment="1">
      <alignment/>
    </xf>
    <xf numFmtId="49" fontId="70" fillId="34" borderId="13" xfId="0" applyNumberFormat="1" applyFont="1" applyFill="1" applyBorder="1" applyAlignment="1">
      <alignment horizontal="right"/>
    </xf>
    <xf numFmtId="0" fontId="70" fillId="34" borderId="13" xfId="0" applyFont="1" applyFill="1" applyBorder="1" applyAlignment="1">
      <alignment wrapText="1"/>
    </xf>
    <xf numFmtId="0" fontId="70" fillId="34" borderId="13" xfId="0" applyFont="1" applyFill="1" applyBorder="1" applyAlignment="1">
      <alignment horizontal="left" wrapText="1"/>
    </xf>
    <xf numFmtId="0" fontId="0" fillId="33" borderId="0" xfId="0" applyFill="1" applyAlignment="1">
      <alignment vertical="top"/>
    </xf>
    <xf numFmtId="49" fontId="69" fillId="33" borderId="10" xfId="0" applyNumberFormat="1" applyFont="1" applyFill="1" applyBorder="1" applyAlignment="1">
      <alignment horizontal="center" vertical="top"/>
    </xf>
    <xf numFmtId="0" fontId="0" fillId="33" borderId="0" xfId="0" applyFill="1" applyAlignment="1">
      <alignment/>
    </xf>
    <xf numFmtId="0" fontId="69" fillId="33" borderId="13" xfId="0" applyFont="1" applyFill="1" applyBorder="1" applyAlignment="1">
      <alignment wrapText="1"/>
    </xf>
    <xf numFmtId="0" fontId="69" fillId="33" borderId="10" xfId="0" applyFont="1" applyFill="1" applyBorder="1" applyAlignment="1">
      <alignment horizontal="left" vertical="top" wrapText="1"/>
    </xf>
    <xf numFmtId="9" fontId="69" fillId="33" borderId="12" xfId="59" applyFont="1" applyFill="1" applyBorder="1" applyAlignment="1">
      <alignment horizontal="center" vertical="top"/>
    </xf>
    <xf numFmtId="0" fontId="69" fillId="33" borderId="12" xfId="0" applyFont="1" applyFill="1" applyBorder="1" applyAlignment="1">
      <alignment vertical="top"/>
    </xf>
    <xf numFmtId="0" fontId="69" fillId="33" borderId="12" xfId="0" applyFont="1" applyFill="1" applyBorder="1" applyAlignment="1">
      <alignment vertical="top" wrapText="1"/>
    </xf>
    <xf numFmtId="0" fontId="69" fillId="33" borderId="12" xfId="0" applyFont="1" applyFill="1" applyBorder="1" applyAlignment="1">
      <alignment/>
    </xf>
    <xf numFmtId="0" fontId="69" fillId="33" borderId="11" xfId="0" applyFont="1" applyFill="1" applyBorder="1" applyAlignment="1">
      <alignment vertical="top"/>
    </xf>
    <xf numFmtId="0" fontId="69" fillId="33" borderId="11" xfId="0" applyFont="1" applyFill="1" applyBorder="1" applyAlignment="1">
      <alignment wrapText="1"/>
    </xf>
    <xf numFmtId="9" fontId="69" fillId="33" borderId="13" xfId="59" applyFont="1" applyFill="1" applyBorder="1" applyAlignment="1">
      <alignment horizontal="center" vertical="top"/>
    </xf>
    <xf numFmtId="0" fontId="69" fillId="33" borderId="11" xfId="0" applyFont="1" applyFill="1" applyBorder="1" applyAlignment="1">
      <alignment vertical="top" wrapText="1"/>
    </xf>
    <xf numFmtId="0" fontId="69" fillId="33" borderId="11" xfId="0" applyFont="1" applyFill="1" applyBorder="1" applyAlignment="1">
      <alignment/>
    </xf>
    <xf numFmtId="0" fontId="69" fillId="33" borderId="10" xfId="0" applyFont="1" applyFill="1" applyBorder="1" applyAlignment="1">
      <alignment horizontal="left"/>
    </xf>
    <xf numFmtId="0" fontId="69" fillId="33" borderId="15" xfId="0" applyFont="1" applyFill="1" applyBorder="1" applyAlignment="1">
      <alignment vertical="top"/>
    </xf>
    <xf numFmtId="0" fontId="69" fillId="33" borderId="15" xfId="0" applyFont="1" applyFill="1" applyBorder="1" applyAlignment="1">
      <alignment/>
    </xf>
    <xf numFmtId="0" fontId="69" fillId="33" borderId="14" xfId="0" applyFont="1" applyFill="1" applyBorder="1" applyAlignment="1">
      <alignment/>
    </xf>
    <xf numFmtId="0" fontId="69" fillId="33" borderId="14" xfId="0" applyFont="1" applyFill="1" applyBorder="1" applyAlignment="1">
      <alignment vertical="top"/>
    </xf>
    <xf numFmtId="44" fontId="70" fillId="34" borderId="13" xfId="44" applyFont="1" applyFill="1" applyBorder="1" applyAlignment="1">
      <alignment wrapText="1"/>
    </xf>
    <xf numFmtId="174" fontId="69" fillId="0" borderId="0" xfId="44" applyNumberFormat="1" applyFont="1" applyAlignment="1">
      <alignment/>
    </xf>
    <xf numFmtId="9" fontId="70" fillId="34" borderId="13" xfId="59" applyFont="1" applyFill="1" applyBorder="1" applyAlignment="1">
      <alignment horizontal="center" wrapText="1"/>
    </xf>
    <xf numFmtId="174" fontId="69" fillId="0" borderId="10" xfId="44" applyNumberFormat="1" applyFont="1" applyBorder="1" applyAlignment="1">
      <alignment/>
    </xf>
    <xf numFmtId="44" fontId="69" fillId="0" borderId="10" xfId="44" applyFont="1" applyBorder="1" applyAlignment="1">
      <alignment/>
    </xf>
    <xf numFmtId="44" fontId="69" fillId="0" borderId="0" xfId="44" applyFont="1" applyAlignment="1">
      <alignment/>
    </xf>
    <xf numFmtId="174" fontId="69" fillId="33" borderId="10" xfId="44" applyNumberFormat="1" applyFont="1" applyFill="1" applyBorder="1" applyAlignment="1">
      <alignment/>
    </xf>
    <xf numFmtId="174" fontId="69" fillId="0" borderId="10" xfId="44" applyNumberFormat="1" applyFont="1" applyFill="1" applyBorder="1" applyAlignment="1">
      <alignment/>
    </xf>
    <xf numFmtId="174" fontId="70" fillId="34" borderId="13" xfId="44" applyNumberFormat="1" applyFont="1" applyFill="1" applyBorder="1" applyAlignment="1">
      <alignment wrapText="1"/>
    </xf>
    <xf numFmtId="9" fontId="69" fillId="0" borderId="10" xfId="59" applyFont="1" applyBorder="1" applyAlignment="1">
      <alignment/>
    </xf>
    <xf numFmtId="9" fontId="69" fillId="0" borderId="0" xfId="59" applyFont="1" applyAlignment="1">
      <alignment/>
    </xf>
    <xf numFmtId="174" fontId="70" fillId="0" borderId="10" xfId="44" applyNumberFormat="1" applyFont="1" applyBorder="1" applyAlignment="1">
      <alignment/>
    </xf>
    <xf numFmtId="9" fontId="70" fillId="0" borderId="10" xfId="59" applyFont="1" applyBorder="1" applyAlignment="1">
      <alignment/>
    </xf>
    <xf numFmtId="0" fontId="36" fillId="0" borderId="0" xfId="0" applyFont="1" applyFill="1" applyBorder="1" applyAlignment="1">
      <alignment horizontal="left" wrapText="1"/>
    </xf>
    <xf numFmtId="0" fontId="36" fillId="0" borderId="10" xfId="0" applyFont="1" applyFill="1" applyBorder="1" applyAlignment="1">
      <alignment horizontal="left" wrapText="1"/>
    </xf>
    <xf numFmtId="0" fontId="69" fillId="0" borderId="10" xfId="0" applyFont="1" applyBorder="1" applyAlignment="1">
      <alignment horizontal="left"/>
    </xf>
    <xf numFmtId="44" fontId="70" fillId="0" borderId="10" xfId="44" applyFont="1" applyBorder="1" applyAlignment="1">
      <alignment/>
    </xf>
    <xf numFmtId="174" fontId="0" fillId="0" borderId="0" xfId="44" applyNumberFormat="1" applyFont="1" applyAlignment="1">
      <alignment/>
    </xf>
    <xf numFmtId="0" fontId="70" fillId="0" borderId="0" xfId="0" applyFont="1" applyBorder="1" applyAlignment="1">
      <alignment/>
    </xf>
    <xf numFmtId="174" fontId="70" fillId="0" borderId="0" xfId="44" applyNumberFormat="1" applyFont="1" applyBorder="1" applyAlignment="1">
      <alignment/>
    </xf>
    <xf numFmtId="9" fontId="70" fillId="0" borderId="0" xfId="59" applyFont="1" applyBorder="1" applyAlignment="1">
      <alignment/>
    </xf>
    <xf numFmtId="0" fontId="69" fillId="33" borderId="14" xfId="0" applyFont="1" applyFill="1" applyBorder="1" applyAlignment="1">
      <alignment vertical="top" wrapText="1"/>
    </xf>
    <xf numFmtId="164" fontId="69" fillId="33" borderId="13" xfId="44" applyNumberFormat="1" applyFont="1" applyFill="1" applyBorder="1" applyAlignment="1">
      <alignment vertical="top"/>
    </xf>
    <xf numFmtId="0" fontId="69" fillId="33" borderId="13" xfId="0" applyFont="1" applyFill="1" applyBorder="1" applyAlignment="1">
      <alignment horizontal="right"/>
    </xf>
    <xf numFmtId="0" fontId="70" fillId="33" borderId="10" xfId="0" applyFont="1" applyFill="1" applyBorder="1" applyAlignment="1">
      <alignment wrapText="1"/>
    </xf>
    <xf numFmtId="164" fontId="70" fillId="33" borderId="10" xfId="44" applyNumberFormat="1" applyFont="1" applyFill="1" applyBorder="1" applyAlignment="1">
      <alignment vertical="top"/>
    </xf>
    <xf numFmtId="9" fontId="70" fillId="33" borderId="10" xfId="59" applyFont="1" applyFill="1" applyBorder="1" applyAlignment="1">
      <alignment horizontal="center" vertical="top"/>
    </xf>
    <xf numFmtId="164" fontId="70" fillId="33" borderId="13" xfId="44" applyNumberFormat="1" applyFont="1" applyFill="1" applyBorder="1" applyAlignment="1">
      <alignment vertical="top"/>
    </xf>
    <xf numFmtId="164" fontId="70" fillId="33" borderId="10" xfId="44" applyNumberFormat="1" applyFont="1" applyFill="1" applyBorder="1" applyAlignment="1">
      <alignment/>
    </xf>
    <xf numFmtId="174" fontId="69" fillId="33" borderId="10" xfId="44" applyNumberFormat="1" applyFont="1" applyFill="1" applyBorder="1" applyAlignment="1">
      <alignment vertical="top"/>
    </xf>
    <xf numFmtId="174" fontId="70" fillId="33" borderId="10" xfId="44" applyNumberFormat="1" applyFont="1" applyFill="1" applyBorder="1" applyAlignment="1">
      <alignment vertical="top"/>
    </xf>
    <xf numFmtId="174" fontId="69" fillId="33" borderId="13" xfId="44" applyNumberFormat="1" applyFont="1" applyFill="1" applyBorder="1" applyAlignment="1">
      <alignment/>
    </xf>
    <xf numFmtId="174" fontId="69" fillId="33" borderId="13" xfId="44" applyNumberFormat="1" applyFont="1" applyFill="1" applyBorder="1" applyAlignment="1">
      <alignment vertical="top"/>
    </xf>
    <xf numFmtId="174" fontId="70" fillId="33" borderId="10" xfId="44" applyNumberFormat="1" applyFont="1" applyFill="1" applyBorder="1" applyAlignment="1">
      <alignment/>
    </xf>
    <xf numFmtId="174" fontId="69" fillId="0" borderId="10" xfId="0" applyNumberFormat="1" applyFont="1" applyBorder="1" applyAlignment="1">
      <alignment wrapText="1"/>
    </xf>
    <xf numFmtId="0" fontId="67" fillId="0" borderId="0" xfId="0" applyFont="1" applyAlignment="1">
      <alignment/>
    </xf>
    <xf numFmtId="174" fontId="67" fillId="0" borderId="0" xfId="44" applyNumberFormat="1" applyFont="1" applyAlignment="1">
      <alignment/>
    </xf>
    <xf numFmtId="0" fontId="69" fillId="33" borderId="13" xfId="0" applyFont="1" applyFill="1" applyBorder="1" applyAlignment="1">
      <alignment horizontal="center" vertical="top"/>
    </xf>
    <xf numFmtId="0" fontId="69" fillId="33" borderId="15" xfId="0" applyFont="1" applyFill="1" applyBorder="1" applyAlignment="1">
      <alignment vertical="top" wrapText="1"/>
    </xf>
    <xf numFmtId="0" fontId="69" fillId="33" borderId="0" xfId="0" applyFont="1" applyFill="1" applyAlignment="1">
      <alignment vertical="top" wrapText="1"/>
    </xf>
    <xf numFmtId="0" fontId="69" fillId="33" borderId="16" xfId="0" applyFont="1" applyFill="1" applyBorder="1" applyAlignment="1">
      <alignment vertical="top" wrapText="1"/>
    </xf>
    <xf numFmtId="0" fontId="69" fillId="33" borderId="17" xfId="0" applyFont="1" applyFill="1" applyBorder="1" applyAlignment="1">
      <alignment vertical="top" wrapText="1"/>
    </xf>
    <xf numFmtId="0" fontId="69" fillId="33" borderId="10" xfId="0" applyFont="1" applyFill="1" applyBorder="1" applyAlignment="1">
      <alignment horizontal="center"/>
    </xf>
    <xf numFmtId="0" fontId="0" fillId="33" borderId="10" xfId="0" applyFill="1" applyBorder="1" applyAlignment="1">
      <alignment vertical="top"/>
    </xf>
    <xf numFmtId="0" fontId="0" fillId="33" borderId="10" xfId="0" applyFill="1" applyBorder="1" applyAlignment="1">
      <alignment/>
    </xf>
    <xf numFmtId="0" fontId="69" fillId="33" borderId="18" xfId="0" applyFont="1" applyFill="1" applyBorder="1" applyAlignment="1">
      <alignment vertical="top"/>
    </xf>
    <xf numFmtId="9" fontId="69" fillId="33" borderId="18" xfId="59" applyFont="1" applyFill="1" applyBorder="1" applyAlignment="1">
      <alignment horizontal="center" vertical="top"/>
    </xf>
    <xf numFmtId="9" fontId="70" fillId="33" borderId="13" xfId="59" applyFont="1" applyFill="1" applyBorder="1" applyAlignment="1">
      <alignment horizontal="center" vertical="top"/>
    </xf>
    <xf numFmtId="0" fontId="69" fillId="33" borderId="18" xfId="0" applyFont="1" applyFill="1" applyBorder="1" applyAlignment="1">
      <alignment/>
    </xf>
    <xf numFmtId="0" fontId="69" fillId="33" borderId="18" xfId="0" applyFont="1" applyFill="1" applyBorder="1" applyAlignment="1">
      <alignment vertical="top" wrapText="1"/>
    </xf>
    <xf numFmtId="0" fontId="0" fillId="33" borderId="0" xfId="0" applyFill="1" applyBorder="1" applyAlignment="1">
      <alignment vertical="top"/>
    </xf>
    <xf numFmtId="0" fontId="0" fillId="33" borderId="0" xfId="0" applyFill="1" applyBorder="1" applyAlignment="1">
      <alignment/>
    </xf>
    <xf numFmtId="0" fontId="69" fillId="0" borderId="13" xfId="0" applyFont="1" applyFill="1" applyBorder="1" applyAlignment="1">
      <alignment/>
    </xf>
    <xf numFmtId="9" fontId="69" fillId="0" borderId="10" xfId="59" applyFont="1" applyBorder="1" applyAlignment="1">
      <alignment horizontal="center"/>
    </xf>
    <xf numFmtId="9" fontId="70" fillId="33" borderId="12" xfId="59" applyFont="1" applyFill="1" applyBorder="1" applyAlignment="1">
      <alignment horizontal="center" vertical="top"/>
    </xf>
    <xf numFmtId="174" fontId="69" fillId="0" borderId="10" xfId="0" applyNumberFormat="1" applyFont="1" applyBorder="1" applyAlignment="1">
      <alignment/>
    </xf>
    <xf numFmtId="0" fontId="71" fillId="0" borderId="10" xfId="0" applyFont="1" applyBorder="1" applyAlignment="1">
      <alignment/>
    </xf>
    <xf numFmtId="49" fontId="69" fillId="35" borderId="10" xfId="0" applyNumberFormat="1" applyFont="1" applyFill="1" applyBorder="1" applyAlignment="1">
      <alignment horizontal="right" vertical="top"/>
    </xf>
    <xf numFmtId="0" fontId="69" fillId="35" borderId="10" xfId="0" applyFont="1" applyFill="1" applyBorder="1" applyAlignment="1">
      <alignment/>
    </xf>
    <xf numFmtId="0" fontId="69" fillId="33" borderId="19" xfId="0" applyFont="1" applyFill="1" applyBorder="1" applyAlignment="1">
      <alignment/>
    </xf>
    <xf numFmtId="0" fontId="0" fillId="33" borderId="20" xfId="0" applyFill="1" applyBorder="1" applyAlignment="1">
      <alignment/>
    </xf>
    <xf numFmtId="0" fontId="0" fillId="0" borderId="20" xfId="0" applyBorder="1" applyAlignment="1">
      <alignment/>
    </xf>
    <xf numFmtId="0" fontId="0" fillId="0" borderId="0" xfId="0" applyBorder="1" applyAlignment="1">
      <alignment/>
    </xf>
    <xf numFmtId="0" fontId="69" fillId="33" borderId="20" xfId="0" applyFont="1" applyFill="1" applyBorder="1" applyAlignment="1">
      <alignment vertical="top"/>
    </xf>
    <xf numFmtId="9" fontId="69" fillId="0" borderId="10" xfId="59" applyFont="1" applyFill="1" applyBorder="1" applyAlignment="1">
      <alignment/>
    </xf>
    <xf numFmtId="174" fontId="0" fillId="0" borderId="0" xfId="44" applyNumberFormat="1" applyFont="1" applyAlignment="1">
      <alignment/>
    </xf>
    <xf numFmtId="0" fontId="69" fillId="0" borderId="13" xfId="0" applyFont="1" applyBorder="1" applyAlignment="1">
      <alignment/>
    </xf>
    <xf numFmtId="174" fontId="69" fillId="33" borderId="11" xfId="44" applyNumberFormat="1" applyFont="1" applyFill="1" applyBorder="1" applyAlignment="1">
      <alignment vertical="top"/>
    </xf>
    <xf numFmtId="174" fontId="69" fillId="33" borderId="12" xfId="44" applyNumberFormat="1" applyFont="1" applyFill="1" applyBorder="1" applyAlignment="1">
      <alignment vertical="top"/>
    </xf>
    <xf numFmtId="174" fontId="69" fillId="33" borderId="18" xfId="44" applyNumberFormat="1" applyFont="1" applyFill="1" applyBorder="1" applyAlignment="1">
      <alignment vertical="top"/>
    </xf>
    <xf numFmtId="174" fontId="69" fillId="33" borderId="11" xfId="44" applyNumberFormat="1" applyFont="1" applyFill="1" applyBorder="1" applyAlignment="1">
      <alignment/>
    </xf>
    <xf numFmtId="174" fontId="69" fillId="33" borderId="12" xfId="44" applyNumberFormat="1" applyFont="1" applyFill="1" applyBorder="1" applyAlignment="1">
      <alignment/>
    </xf>
    <xf numFmtId="174" fontId="69" fillId="33" borderId="10" xfId="44" applyNumberFormat="1" applyFont="1" applyFill="1" applyBorder="1" applyAlignment="1">
      <alignment horizontal="right" vertical="top"/>
    </xf>
    <xf numFmtId="174" fontId="69" fillId="33" borderId="18" xfId="44" applyNumberFormat="1" applyFont="1" applyFill="1" applyBorder="1" applyAlignment="1">
      <alignment/>
    </xf>
    <xf numFmtId="174" fontId="69" fillId="33" borderId="15" xfId="44" applyNumberFormat="1" applyFont="1" applyFill="1" applyBorder="1" applyAlignment="1">
      <alignment/>
    </xf>
    <xf numFmtId="174" fontId="69" fillId="33" borderId="15" xfId="44" applyNumberFormat="1" applyFont="1" applyFill="1" applyBorder="1" applyAlignment="1">
      <alignment vertical="top"/>
    </xf>
    <xf numFmtId="174" fontId="69" fillId="0" borderId="0" xfId="44" applyNumberFormat="1" applyFont="1" applyBorder="1" applyAlignment="1">
      <alignment/>
    </xf>
    <xf numFmtId="0" fontId="69" fillId="33" borderId="0" xfId="0" applyFont="1" applyFill="1" applyBorder="1" applyAlignment="1">
      <alignment vertical="top"/>
    </xf>
    <xf numFmtId="0" fontId="69" fillId="0" borderId="0" xfId="0" applyFont="1" applyFill="1" applyBorder="1" applyAlignment="1">
      <alignment/>
    </xf>
    <xf numFmtId="0" fontId="69" fillId="0" borderId="21" xfId="0" applyFont="1" applyFill="1" applyBorder="1" applyAlignment="1">
      <alignment/>
    </xf>
    <xf numFmtId="0" fontId="69" fillId="0" borderId="11" xfId="0" applyFont="1" applyFill="1" applyBorder="1" applyAlignment="1">
      <alignment/>
    </xf>
    <xf numFmtId="0" fontId="70" fillId="0" borderId="11" xfId="0" applyFont="1" applyBorder="1" applyAlignment="1">
      <alignment/>
    </xf>
    <xf numFmtId="174" fontId="70" fillId="33" borderId="19" xfId="44" applyNumberFormat="1" applyFont="1" applyFill="1" applyBorder="1" applyAlignment="1">
      <alignment/>
    </xf>
    <xf numFmtId="9" fontId="70" fillId="33" borderId="18" xfId="59" applyFont="1" applyFill="1" applyBorder="1" applyAlignment="1">
      <alignment horizontal="center" vertical="top"/>
    </xf>
    <xf numFmtId="0" fontId="72" fillId="33" borderId="0" xfId="0" applyFont="1" applyFill="1" applyAlignment="1">
      <alignment/>
    </xf>
    <xf numFmtId="0" fontId="72" fillId="0" borderId="12" xfId="0" applyFont="1" applyBorder="1" applyAlignment="1">
      <alignment/>
    </xf>
    <xf numFmtId="0" fontId="73" fillId="33" borderId="13" xfId="0" applyFont="1" applyFill="1" applyBorder="1" applyAlignment="1">
      <alignment wrapText="1"/>
    </xf>
    <xf numFmtId="0" fontId="70" fillId="33" borderId="10" xfId="0" applyFont="1" applyFill="1" applyBorder="1" applyAlignment="1">
      <alignment/>
    </xf>
    <xf numFmtId="0" fontId="70" fillId="35" borderId="10" xfId="0" applyFont="1" applyFill="1" applyBorder="1" applyAlignment="1">
      <alignment/>
    </xf>
    <xf numFmtId="0" fontId="73" fillId="33" borderId="10" xfId="0" applyFont="1" applyFill="1" applyBorder="1" applyAlignment="1">
      <alignment wrapText="1"/>
    </xf>
    <xf numFmtId="0" fontId="69" fillId="0" borderId="13" xfId="0" applyFont="1" applyBorder="1" applyAlignment="1">
      <alignment wrapText="1"/>
    </xf>
    <xf numFmtId="174" fontId="69" fillId="0" borderId="22" xfId="44" applyNumberFormat="1" applyFont="1" applyBorder="1" applyAlignment="1">
      <alignment/>
    </xf>
    <xf numFmtId="9" fontId="69" fillId="0" borderId="12" xfId="59" applyFont="1" applyBorder="1" applyAlignment="1">
      <alignment/>
    </xf>
    <xf numFmtId="9" fontId="70" fillId="0" borderId="10" xfId="59" applyFont="1" applyFill="1" applyBorder="1" applyAlignment="1">
      <alignment/>
    </xf>
    <xf numFmtId="0" fontId="70" fillId="0" borderId="10" xfId="0" applyFont="1" applyFill="1" applyBorder="1" applyAlignment="1">
      <alignment/>
    </xf>
    <xf numFmtId="0" fontId="69" fillId="0" borderId="13" xfId="0" applyFont="1" applyBorder="1" applyAlignment="1">
      <alignment horizontal="right"/>
    </xf>
    <xf numFmtId="0" fontId="70" fillId="33" borderId="10" xfId="0" applyFont="1" applyFill="1" applyBorder="1" applyAlignment="1">
      <alignment vertical="top"/>
    </xf>
    <xf numFmtId="49" fontId="70" fillId="33" borderId="10" xfId="0" applyNumberFormat="1" applyFont="1" applyFill="1" applyBorder="1" applyAlignment="1">
      <alignment horizontal="right" vertical="top"/>
    </xf>
    <xf numFmtId="0" fontId="74" fillId="33" borderId="10" xfId="0" applyFont="1" applyFill="1" applyBorder="1" applyAlignment="1">
      <alignment wrapText="1"/>
    </xf>
    <xf numFmtId="0" fontId="70" fillId="33" borderId="10" xfId="0" applyFont="1" applyFill="1" applyBorder="1" applyAlignment="1">
      <alignment horizontal="left"/>
    </xf>
    <xf numFmtId="0" fontId="70" fillId="33" borderId="10" xfId="0" applyFont="1" applyFill="1" applyBorder="1" applyAlignment="1">
      <alignment horizontal="left" vertical="top"/>
    </xf>
    <xf numFmtId="0" fontId="70" fillId="0" borderId="10" xfId="0" applyFont="1" applyBorder="1" applyAlignment="1">
      <alignment horizontal="right"/>
    </xf>
    <xf numFmtId="0" fontId="70" fillId="33" borderId="0" xfId="0" applyFont="1" applyFill="1" applyAlignment="1">
      <alignment vertical="top"/>
    </xf>
    <xf numFmtId="0" fontId="70" fillId="33" borderId="13" xfId="0" applyFont="1" applyFill="1" applyBorder="1" applyAlignment="1">
      <alignment vertical="top" wrapText="1"/>
    </xf>
    <xf numFmtId="0" fontId="70" fillId="33" borderId="10" xfId="0" applyFont="1" applyFill="1" applyBorder="1" applyAlignment="1">
      <alignment horizontal="right"/>
    </xf>
    <xf numFmtId="0" fontId="70" fillId="33" borderId="0" xfId="0" applyFont="1" applyFill="1" applyAlignment="1">
      <alignment/>
    </xf>
    <xf numFmtId="0" fontId="70" fillId="33" borderId="10" xfId="0" applyFont="1" applyFill="1" applyBorder="1" applyAlignment="1">
      <alignment vertical="top" wrapText="1"/>
    </xf>
    <xf numFmtId="174" fontId="67" fillId="0" borderId="23" xfId="44" applyNumberFormat="1" applyFont="1" applyBorder="1" applyAlignment="1">
      <alignment/>
    </xf>
    <xf numFmtId="0" fontId="69" fillId="0" borderId="10" xfId="0" applyFont="1" applyBorder="1" applyAlignment="1">
      <alignment horizontal="left" wrapText="1"/>
    </xf>
    <xf numFmtId="0" fontId="70" fillId="33" borderId="10" xfId="0" applyFont="1" applyFill="1" applyBorder="1" applyAlignment="1">
      <alignment horizontal="left" vertical="top" wrapText="1"/>
    </xf>
    <xf numFmtId="174" fontId="75" fillId="0" borderId="10" xfId="44" applyNumberFormat="1" applyFont="1" applyBorder="1" applyAlignment="1">
      <alignment/>
    </xf>
    <xf numFmtId="9" fontId="75" fillId="0" borderId="10" xfId="59" applyFont="1" applyBorder="1" applyAlignment="1">
      <alignment/>
    </xf>
    <xf numFmtId="174" fontId="75" fillId="0" borderId="0" xfId="44" applyNumberFormat="1" applyFont="1" applyAlignment="1">
      <alignment/>
    </xf>
    <xf numFmtId="174" fontId="75" fillId="0" borderId="10" xfId="0" applyNumberFormat="1" applyFont="1" applyBorder="1" applyAlignment="1">
      <alignment/>
    </xf>
    <xf numFmtId="0" fontId="75" fillId="0" borderId="10" xfId="0" applyFont="1" applyBorder="1" applyAlignment="1">
      <alignment/>
    </xf>
    <xf numFmtId="174" fontId="75" fillId="33" borderId="10" xfId="44" applyNumberFormat="1" applyFont="1" applyFill="1" applyBorder="1" applyAlignment="1">
      <alignment/>
    </xf>
    <xf numFmtId="9" fontId="75" fillId="33" borderId="10" xfId="59" applyFont="1" applyFill="1" applyBorder="1" applyAlignment="1">
      <alignment horizontal="center" vertical="top"/>
    </xf>
    <xf numFmtId="164" fontId="75" fillId="33" borderId="10" xfId="44" applyNumberFormat="1" applyFont="1" applyFill="1" applyBorder="1" applyAlignment="1">
      <alignment vertical="top"/>
    </xf>
    <xf numFmtId="164" fontId="75" fillId="33" borderId="13" xfId="44" applyNumberFormat="1" applyFont="1" applyFill="1" applyBorder="1" applyAlignment="1">
      <alignment vertical="top"/>
    </xf>
    <xf numFmtId="5" fontId="75" fillId="33" borderId="10" xfId="44" applyNumberFormat="1" applyFont="1" applyFill="1" applyBorder="1" applyAlignment="1">
      <alignment vertical="top"/>
    </xf>
    <xf numFmtId="164" fontId="75" fillId="33" borderId="10" xfId="44" applyNumberFormat="1" applyFont="1" applyFill="1" applyBorder="1" applyAlignment="1">
      <alignment/>
    </xf>
    <xf numFmtId="174" fontId="75" fillId="33" borderId="11" xfId="44" applyNumberFormat="1" applyFont="1" applyFill="1" applyBorder="1" applyAlignment="1">
      <alignment vertical="top"/>
    </xf>
    <xf numFmtId="0" fontId="70" fillId="33" borderId="13" xfId="0" applyFont="1" applyFill="1" applyBorder="1" applyAlignment="1">
      <alignment horizontal="right"/>
    </xf>
    <xf numFmtId="0" fontId="70" fillId="33" borderId="13" xfId="0" applyFont="1" applyFill="1" applyBorder="1" applyAlignment="1">
      <alignment wrapText="1"/>
    </xf>
    <xf numFmtId="0" fontId="70" fillId="33" borderId="14" xfId="0" applyFont="1" applyFill="1" applyBorder="1" applyAlignment="1">
      <alignment wrapText="1"/>
    </xf>
    <xf numFmtId="174" fontId="69" fillId="35" borderId="10" xfId="44" applyNumberFormat="1" applyFont="1" applyFill="1" applyBorder="1" applyAlignment="1">
      <alignment/>
    </xf>
    <xf numFmtId="0" fontId="70" fillId="0" borderId="13" xfId="0" applyFont="1" applyBorder="1" applyAlignment="1">
      <alignment/>
    </xf>
    <xf numFmtId="0" fontId="70" fillId="0" borderId="13" xfId="0" applyFont="1" applyBorder="1" applyAlignment="1">
      <alignment horizontal="right"/>
    </xf>
    <xf numFmtId="0" fontId="70" fillId="0" borderId="13" xfId="0" applyFont="1" applyBorder="1" applyAlignment="1">
      <alignment wrapText="1"/>
    </xf>
    <xf numFmtId="174" fontId="75" fillId="0" borderId="22" xfId="44" applyNumberFormat="1" applyFont="1" applyBorder="1" applyAlignment="1">
      <alignment/>
    </xf>
    <xf numFmtId="9" fontId="75" fillId="0" borderId="12" xfId="59" applyFont="1" applyBorder="1" applyAlignment="1">
      <alignment/>
    </xf>
    <xf numFmtId="49" fontId="69" fillId="33" borderId="10" xfId="0" applyNumberFormat="1" applyFont="1" applyFill="1" applyBorder="1" applyAlignment="1">
      <alignment horizontal="right"/>
    </xf>
    <xf numFmtId="0" fontId="69" fillId="9" borderId="10" xfId="0" applyFont="1" applyFill="1" applyBorder="1" applyAlignment="1">
      <alignment/>
    </xf>
    <xf numFmtId="174" fontId="69" fillId="9" borderId="10" xfId="44" applyNumberFormat="1" applyFont="1" applyFill="1" applyBorder="1" applyAlignment="1">
      <alignment/>
    </xf>
    <xf numFmtId="0" fontId="69" fillId="9" borderId="10" xfId="0" applyFont="1" applyFill="1" applyBorder="1" applyAlignment="1">
      <alignment horizontal="right"/>
    </xf>
    <xf numFmtId="0" fontId="72" fillId="0" borderId="10" xfId="0" applyFont="1" applyBorder="1" applyAlignment="1">
      <alignment/>
    </xf>
    <xf numFmtId="0" fontId="69" fillId="33" borderId="12" xfId="0" applyFont="1" applyFill="1" applyBorder="1" applyAlignment="1">
      <alignment wrapText="1"/>
    </xf>
    <xf numFmtId="9" fontId="72" fillId="33" borderId="10" xfId="59" applyFont="1" applyFill="1" applyBorder="1" applyAlignment="1">
      <alignment horizontal="center" vertical="top"/>
    </xf>
    <xf numFmtId="9" fontId="72" fillId="33" borderId="14" xfId="59" applyFont="1" applyFill="1" applyBorder="1" applyAlignment="1">
      <alignment horizontal="center" vertical="top"/>
    </xf>
    <xf numFmtId="0" fontId="69" fillId="33" borderId="0" xfId="0" applyFont="1" applyFill="1" applyAlignment="1">
      <alignment wrapText="1"/>
    </xf>
    <xf numFmtId="0" fontId="73" fillId="33" borderId="11" xfId="0" applyFont="1" applyFill="1" applyBorder="1" applyAlignment="1">
      <alignment wrapText="1"/>
    </xf>
    <xf numFmtId="0" fontId="69" fillId="0" borderId="11" xfId="0" applyFont="1" applyBorder="1" applyAlignment="1">
      <alignment wrapText="1"/>
    </xf>
    <xf numFmtId="0" fontId="71" fillId="33" borderId="10" xfId="0" applyFont="1" applyFill="1" applyBorder="1" applyAlignment="1">
      <alignment wrapText="1"/>
    </xf>
    <xf numFmtId="0" fontId="69" fillId="33" borderId="18" xfId="0" applyFont="1" applyFill="1" applyBorder="1" applyAlignment="1">
      <alignment wrapText="1"/>
    </xf>
    <xf numFmtId="0" fontId="71" fillId="33" borderId="11" xfId="0" applyFont="1" applyFill="1" applyBorder="1" applyAlignment="1">
      <alignment wrapText="1"/>
    </xf>
    <xf numFmtId="0" fontId="71" fillId="33" borderId="13" xfId="0" applyFont="1" applyFill="1" applyBorder="1" applyAlignment="1">
      <alignment wrapText="1"/>
    </xf>
    <xf numFmtId="0" fontId="71" fillId="33" borderId="12" xfId="0" applyFont="1" applyFill="1" applyBorder="1" applyAlignment="1">
      <alignment wrapText="1"/>
    </xf>
    <xf numFmtId="0" fontId="69" fillId="33" borderId="16" xfId="0" applyFont="1" applyFill="1" applyBorder="1" applyAlignment="1">
      <alignment wrapText="1"/>
    </xf>
    <xf numFmtId="0" fontId="71" fillId="33" borderId="24" xfId="0" applyFont="1" applyFill="1" applyBorder="1" applyAlignment="1">
      <alignment wrapText="1"/>
    </xf>
    <xf numFmtId="0" fontId="71" fillId="33" borderId="15" xfId="0" applyFont="1" applyFill="1" applyBorder="1" applyAlignment="1">
      <alignment wrapText="1"/>
    </xf>
    <xf numFmtId="0" fontId="71" fillId="33" borderId="25" xfId="0" applyFont="1" applyFill="1" applyBorder="1" applyAlignment="1">
      <alignment wrapText="1"/>
    </xf>
    <xf numFmtId="0" fontId="71" fillId="33" borderId="18" xfId="0" applyFont="1" applyFill="1" applyBorder="1" applyAlignment="1">
      <alignment wrapText="1"/>
    </xf>
    <xf numFmtId="0" fontId="71" fillId="33" borderId="0" xfId="0" applyFont="1" applyFill="1" applyAlignment="1">
      <alignment wrapText="1"/>
    </xf>
    <xf numFmtId="0" fontId="69" fillId="33" borderId="22" xfId="0" applyFont="1" applyFill="1" applyBorder="1" applyAlignment="1">
      <alignment/>
    </xf>
    <xf numFmtId="0" fontId="69" fillId="33" borderId="26" xfId="0" applyFont="1" applyFill="1" applyBorder="1" applyAlignment="1">
      <alignment/>
    </xf>
    <xf numFmtId="0" fontId="69" fillId="33" borderId="26" xfId="0" applyFont="1" applyFill="1" applyBorder="1" applyAlignment="1">
      <alignment vertical="top"/>
    </xf>
    <xf numFmtId="0" fontId="69" fillId="33" borderId="27" xfId="0" applyFont="1" applyFill="1" applyBorder="1" applyAlignment="1">
      <alignment vertical="top"/>
    </xf>
    <xf numFmtId="0" fontId="69" fillId="33" borderId="28" xfId="0" applyFont="1" applyFill="1" applyBorder="1" applyAlignment="1">
      <alignment/>
    </xf>
    <xf numFmtId="0" fontId="69" fillId="33" borderId="27" xfId="0" applyFont="1" applyFill="1" applyBorder="1" applyAlignment="1">
      <alignment/>
    </xf>
    <xf numFmtId="0" fontId="69" fillId="33" borderId="29" xfId="0" applyFont="1" applyFill="1" applyBorder="1" applyAlignment="1">
      <alignment/>
    </xf>
    <xf numFmtId="0" fontId="69" fillId="33" borderId="30" xfId="0" applyFont="1" applyFill="1" applyBorder="1" applyAlignment="1">
      <alignment/>
    </xf>
    <xf numFmtId="0" fontId="7" fillId="36" borderId="13" xfId="0" applyFont="1" applyFill="1" applyBorder="1" applyAlignment="1">
      <alignment vertical="center" wrapText="1"/>
    </xf>
    <xf numFmtId="0" fontId="72" fillId="33" borderId="10" xfId="0" applyFont="1" applyFill="1" applyBorder="1" applyAlignment="1">
      <alignment/>
    </xf>
    <xf numFmtId="49" fontId="76" fillId="37" borderId="13" xfId="0" applyNumberFormat="1" applyFont="1" applyFill="1" applyBorder="1" applyAlignment="1">
      <alignment horizontal="center" wrapText="1"/>
    </xf>
    <xf numFmtId="0" fontId="7" fillId="6" borderId="13" xfId="0" applyFont="1" applyFill="1" applyBorder="1" applyAlignment="1">
      <alignment vertical="center" wrapText="1"/>
    </xf>
    <xf numFmtId="0" fontId="0" fillId="33" borderId="22" xfId="0" applyFill="1" applyBorder="1" applyAlignment="1">
      <alignment/>
    </xf>
    <xf numFmtId="0" fontId="0" fillId="33" borderId="22" xfId="0" applyFill="1" applyBorder="1" applyAlignment="1">
      <alignment vertical="top"/>
    </xf>
    <xf numFmtId="0" fontId="73" fillId="33" borderId="12" xfId="0" applyFont="1" applyFill="1" applyBorder="1" applyAlignment="1">
      <alignment wrapText="1"/>
    </xf>
    <xf numFmtId="0" fontId="0" fillId="33" borderId="11" xfId="0" applyFill="1" applyBorder="1" applyAlignment="1">
      <alignment vertical="top"/>
    </xf>
    <xf numFmtId="0" fontId="0" fillId="33" borderId="26" xfId="0" applyFill="1" applyBorder="1" applyAlignment="1">
      <alignment vertical="top"/>
    </xf>
    <xf numFmtId="0" fontId="69" fillId="33" borderId="15" xfId="0" applyFont="1" applyFill="1" applyBorder="1" applyAlignment="1">
      <alignment wrapText="1"/>
    </xf>
    <xf numFmtId="0" fontId="69" fillId="33" borderId="19" xfId="0" applyFont="1" applyFill="1" applyBorder="1" applyAlignment="1">
      <alignment wrapText="1"/>
    </xf>
    <xf numFmtId="0" fontId="70" fillId="33" borderId="11" xfId="0" applyFont="1" applyFill="1" applyBorder="1" applyAlignment="1">
      <alignment wrapText="1"/>
    </xf>
    <xf numFmtId="0" fontId="70" fillId="0" borderId="12" xfId="0" applyFont="1" applyBorder="1" applyAlignment="1">
      <alignment wrapText="1"/>
    </xf>
    <xf numFmtId="0" fontId="77" fillId="0" borderId="0" xfId="0" applyFont="1" applyAlignment="1">
      <alignment horizontal="left" indent="8"/>
    </xf>
    <xf numFmtId="174" fontId="0" fillId="33" borderId="10" xfId="44" applyNumberFormat="1" applyFont="1" applyFill="1" applyBorder="1" applyAlignment="1">
      <alignment/>
    </xf>
    <xf numFmtId="174" fontId="0" fillId="33" borderId="0" xfId="44" applyNumberFormat="1" applyFont="1" applyFill="1" applyAlignment="1">
      <alignment vertical="top"/>
    </xf>
    <xf numFmtId="174" fontId="0" fillId="33" borderId="0" xfId="44" applyNumberFormat="1" applyFont="1" applyFill="1" applyAlignment="1">
      <alignment/>
    </xf>
    <xf numFmtId="174" fontId="72" fillId="33" borderId="10" xfId="44" applyNumberFormat="1" applyFont="1" applyFill="1" applyBorder="1" applyAlignment="1">
      <alignment/>
    </xf>
    <xf numFmtId="174" fontId="0" fillId="33" borderId="10" xfId="44" applyNumberFormat="1" applyFont="1" applyFill="1" applyBorder="1" applyAlignment="1">
      <alignment vertical="top"/>
    </xf>
    <xf numFmtId="174" fontId="0" fillId="0" borderId="0" xfId="44" applyNumberFormat="1" applyFont="1" applyAlignment="1">
      <alignment/>
    </xf>
    <xf numFmtId="174" fontId="0" fillId="0" borderId="0" xfId="44" applyNumberFormat="1" applyFont="1" applyBorder="1" applyAlignment="1">
      <alignment/>
    </xf>
    <xf numFmtId="174" fontId="7" fillId="6" borderId="13" xfId="44" applyNumberFormat="1" applyFont="1" applyFill="1" applyBorder="1" applyAlignment="1">
      <alignment vertical="center" wrapText="1"/>
    </xf>
    <xf numFmtId="174" fontId="0" fillId="0" borderId="10" xfId="44" applyNumberFormat="1" applyFont="1" applyBorder="1" applyAlignment="1">
      <alignment/>
    </xf>
    <xf numFmtId="174" fontId="0" fillId="33" borderId="0" xfId="44" applyNumberFormat="1" applyFont="1" applyFill="1" applyBorder="1" applyAlignment="1">
      <alignment/>
    </xf>
    <xf numFmtId="174" fontId="72" fillId="33" borderId="0" xfId="44" applyNumberFormat="1" applyFont="1" applyFill="1" applyAlignment="1">
      <alignment/>
    </xf>
    <xf numFmtId="174" fontId="69" fillId="0" borderId="0" xfId="44" applyNumberFormat="1" applyFont="1" applyFill="1" applyBorder="1" applyAlignment="1">
      <alignment/>
    </xf>
    <xf numFmtId="0" fontId="76" fillId="34" borderId="31" xfId="0" applyFont="1" applyFill="1" applyBorder="1" applyAlignment="1">
      <alignment horizontal="left" vertical="center" wrapText="1"/>
    </xf>
    <xf numFmtId="0" fontId="76" fillId="34" borderId="31" xfId="0" applyFont="1" applyFill="1" applyBorder="1" applyAlignment="1">
      <alignment horizontal="center" vertical="center" wrapText="1"/>
    </xf>
    <xf numFmtId="0" fontId="7" fillId="34" borderId="14" xfId="0" applyFont="1" applyFill="1" applyBorder="1" applyAlignment="1">
      <alignment horizontal="center" vertical="center" wrapText="1"/>
    </xf>
    <xf numFmtId="0" fontId="8" fillId="34" borderId="14" xfId="0" applyFont="1" applyFill="1" applyBorder="1" applyAlignment="1">
      <alignment horizontal="center" vertical="center" wrapText="1"/>
    </xf>
    <xf numFmtId="164" fontId="7" fillId="36" borderId="13" xfId="44" applyNumberFormat="1" applyFont="1" applyFill="1" applyBorder="1" applyAlignment="1">
      <alignment vertical="center" wrapText="1"/>
    </xf>
    <xf numFmtId="164" fontId="0" fillId="33" borderId="13" xfId="44" applyNumberFormat="1" applyFont="1" applyFill="1" applyBorder="1" applyAlignment="1">
      <alignment vertical="top"/>
    </xf>
    <xf numFmtId="164" fontId="0" fillId="33" borderId="10" xfId="44" applyNumberFormat="1" applyFont="1" applyFill="1" applyBorder="1" applyAlignment="1">
      <alignment vertical="top"/>
    </xf>
    <xf numFmtId="164" fontId="0" fillId="33" borderId="10" xfId="44" applyNumberFormat="1" applyFont="1" applyFill="1" applyBorder="1" applyAlignment="1">
      <alignment/>
    </xf>
    <xf numFmtId="164" fontId="72" fillId="33" borderId="10" xfId="44" applyNumberFormat="1" applyFont="1" applyFill="1" applyBorder="1" applyAlignment="1">
      <alignment/>
    </xf>
    <xf numFmtId="164" fontId="0" fillId="0" borderId="10" xfId="44" applyNumberFormat="1" applyFont="1" applyBorder="1" applyAlignment="1">
      <alignment/>
    </xf>
    <xf numFmtId="164" fontId="0" fillId="33" borderId="0" xfId="44" applyNumberFormat="1" applyFont="1" applyFill="1" applyAlignment="1">
      <alignment/>
    </xf>
    <xf numFmtId="164" fontId="0" fillId="33" borderId="20" xfId="44" applyNumberFormat="1" applyFont="1" applyFill="1" applyBorder="1" applyAlignment="1">
      <alignment/>
    </xf>
    <xf numFmtId="164" fontId="0" fillId="33" borderId="0" xfId="44" applyNumberFormat="1" applyFont="1" applyFill="1" applyAlignment="1">
      <alignment vertical="top"/>
    </xf>
    <xf numFmtId="164" fontId="0" fillId="0" borderId="0" xfId="44" applyNumberFormat="1" applyFont="1" applyAlignment="1">
      <alignment/>
    </xf>
    <xf numFmtId="164" fontId="69" fillId="0" borderId="0" xfId="44" applyNumberFormat="1" applyFont="1" applyFill="1" applyBorder="1" applyAlignment="1">
      <alignment/>
    </xf>
    <xf numFmtId="164" fontId="0" fillId="0" borderId="0" xfId="44" applyNumberFormat="1" applyFont="1" applyBorder="1" applyAlignment="1">
      <alignment/>
    </xf>
    <xf numFmtId="164" fontId="7" fillId="36" borderId="13" xfId="0" applyNumberFormat="1" applyFont="1" applyFill="1" applyBorder="1" applyAlignment="1">
      <alignment vertical="center" wrapText="1"/>
    </xf>
    <xf numFmtId="164" fontId="0" fillId="33" borderId="10" xfId="0" applyNumberFormat="1" applyFill="1" applyBorder="1" applyAlignment="1">
      <alignment vertical="top"/>
    </xf>
    <xf numFmtId="164" fontId="0" fillId="33" borderId="10" xfId="0" applyNumberFormat="1" applyFill="1" applyBorder="1" applyAlignment="1">
      <alignment/>
    </xf>
    <xf numFmtId="164" fontId="72" fillId="33" borderId="10" xfId="0" applyNumberFormat="1" applyFont="1" applyFill="1" applyBorder="1" applyAlignment="1">
      <alignment/>
    </xf>
    <xf numFmtId="164" fontId="0" fillId="0" borderId="10" xfId="0" applyNumberFormat="1" applyBorder="1" applyAlignment="1">
      <alignment/>
    </xf>
    <xf numFmtId="164" fontId="0" fillId="33" borderId="0" xfId="0" applyNumberFormat="1" applyFill="1" applyAlignment="1">
      <alignment/>
    </xf>
    <xf numFmtId="164" fontId="0" fillId="33" borderId="20" xfId="0" applyNumberFormat="1" applyFill="1" applyBorder="1" applyAlignment="1">
      <alignment/>
    </xf>
    <xf numFmtId="164" fontId="0" fillId="33" borderId="0" xfId="0" applyNumberFormat="1" applyFill="1" applyAlignment="1">
      <alignment vertical="top"/>
    </xf>
    <xf numFmtId="164" fontId="0" fillId="0" borderId="0" xfId="0" applyNumberFormat="1" applyAlignment="1">
      <alignment/>
    </xf>
    <xf numFmtId="164" fontId="69" fillId="0" borderId="0" xfId="0" applyNumberFormat="1" applyFont="1" applyFill="1" applyBorder="1" applyAlignment="1">
      <alignment/>
    </xf>
    <xf numFmtId="164" fontId="0" fillId="0" borderId="0" xfId="0" applyNumberFormat="1" applyBorder="1" applyAlignment="1">
      <alignment/>
    </xf>
    <xf numFmtId="0" fontId="67" fillId="33" borderId="0" xfId="0" applyFont="1" applyFill="1" applyBorder="1" applyAlignment="1">
      <alignment/>
    </xf>
    <xf numFmtId="0" fontId="67" fillId="33" borderId="0" xfId="0" applyFont="1" applyFill="1" applyAlignment="1">
      <alignment/>
    </xf>
    <xf numFmtId="0" fontId="67" fillId="33" borderId="10" xfId="0" applyFont="1" applyFill="1" applyBorder="1" applyAlignment="1">
      <alignment vertical="top"/>
    </xf>
    <xf numFmtId="0" fontId="67" fillId="33" borderId="11" xfId="0" applyFont="1" applyFill="1" applyBorder="1" applyAlignment="1">
      <alignment vertical="top" wrapText="1"/>
    </xf>
    <xf numFmtId="0" fontId="67" fillId="0" borderId="11" xfId="0" applyFont="1" applyBorder="1" applyAlignment="1">
      <alignment/>
    </xf>
    <xf numFmtId="0" fontId="67" fillId="0" borderId="11" xfId="0" applyFont="1" applyBorder="1" applyAlignment="1">
      <alignment wrapText="1"/>
    </xf>
    <xf numFmtId="49" fontId="67" fillId="0" borderId="11" xfId="0" applyNumberFormat="1" applyFont="1" applyBorder="1" applyAlignment="1">
      <alignment horizontal="center"/>
    </xf>
    <xf numFmtId="49" fontId="67" fillId="0" borderId="10" xfId="0" applyNumberFormat="1" applyFont="1" applyBorder="1" applyAlignment="1">
      <alignment horizontal="center"/>
    </xf>
    <xf numFmtId="9" fontId="67" fillId="33" borderId="10" xfId="59" applyFont="1" applyFill="1" applyBorder="1" applyAlignment="1">
      <alignment horizontal="center" vertical="top"/>
    </xf>
    <xf numFmtId="174" fontId="67" fillId="33" borderId="11" xfId="44" applyNumberFormat="1" applyFont="1" applyFill="1" applyBorder="1" applyAlignment="1">
      <alignment vertical="top"/>
    </xf>
    <xf numFmtId="0" fontId="67" fillId="33" borderId="13" xfId="0" applyFont="1" applyFill="1" applyBorder="1" applyAlignment="1">
      <alignment wrapText="1"/>
    </xf>
    <xf numFmtId="174" fontId="67" fillId="33" borderId="10" xfId="0" applyNumberFormat="1" applyFont="1" applyFill="1" applyBorder="1" applyAlignment="1">
      <alignment vertical="top"/>
    </xf>
    <xf numFmtId="0" fontId="69" fillId="33" borderId="11" xfId="0" applyFont="1" applyFill="1" applyBorder="1" applyAlignment="1">
      <alignment horizontal="center"/>
    </xf>
    <xf numFmtId="0" fontId="67" fillId="33" borderId="11" xfId="0" applyFont="1" applyFill="1" applyBorder="1" applyAlignment="1">
      <alignment horizontal="center" vertical="top"/>
    </xf>
    <xf numFmtId="0" fontId="69" fillId="33" borderId="26" xfId="0" applyFont="1" applyFill="1" applyBorder="1" applyAlignment="1">
      <alignment horizontal="center" vertical="top"/>
    </xf>
    <xf numFmtId="0" fontId="0" fillId="33" borderId="10" xfId="0" applyFont="1" applyFill="1" applyBorder="1" applyAlignment="1">
      <alignment horizontal="center" vertical="top"/>
    </xf>
    <xf numFmtId="0" fontId="0" fillId="34" borderId="10" xfId="0" applyFont="1" applyFill="1" applyBorder="1" applyAlignment="1">
      <alignment horizontal="center" vertical="top"/>
    </xf>
    <xf numFmtId="0" fontId="0" fillId="33" borderId="13" xfId="0" applyFont="1" applyFill="1" applyBorder="1" applyAlignment="1">
      <alignment horizontal="center" vertical="top"/>
    </xf>
    <xf numFmtId="174" fontId="0" fillId="33" borderId="13" xfId="44" applyNumberFormat="1" applyFont="1" applyFill="1" applyBorder="1" applyAlignment="1">
      <alignment vertical="top"/>
    </xf>
    <xf numFmtId="9" fontId="0" fillId="33" borderId="10" xfId="59" applyFont="1" applyFill="1" applyBorder="1" applyAlignment="1">
      <alignment horizontal="center" vertical="top"/>
    </xf>
    <xf numFmtId="0" fontId="0" fillId="33" borderId="10" xfId="0" applyFont="1" applyFill="1" applyBorder="1" applyAlignment="1">
      <alignment/>
    </xf>
    <xf numFmtId="164" fontId="0" fillId="33" borderId="13" xfId="44" applyNumberFormat="1" applyFont="1" applyFill="1" applyBorder="1" applyAlignment="1">
      <alignment vertical="top"/>
    </xf>
    <xf numFmtId="0" fontId="0" fillId="34" borderId="10" xfId="0" applyFont="1" applyFill="1" applyBorder="1" applyAlignment="1">
      <alignment horizontal="center"/>
    </xf>
    <xf numFmtId="174" fontId="0" fillId="33" borderId="10" xfId="44" applyNumberFormat="1" applyFont="1" applyFill="1" applyBorder="1" applyAlignment="1">
      <alignment/>
    </xf>
    <xf numFmtId="164" fontId="0" fillId="33" borderId="13" xfId="0" applyNumberFormat="1" applyFont="1" applyFill="1" applyBorder="1" applyAlignment="1">
      <alignment vertical="top"/>
    </xf>
    <xf numFmtId="0" fontId="0" fillId="33" borderId="22" xfId="0" applyFont="1" applyFill="1" applyBorder="1" applyAlignment="1">
      <alignment vertical="top"/>
    </xf>
    <xf numFmtId="174" fontId="0" fillId="33" borderId="10" xfId="44" applyNumberFormat="1" applyFont="1" applyFill="1" applyBorder="1" applyAlignment="1">
      <alignment vertical="top"/>
    </xf>
    <xf numFmtId="0" fontId="78" fillId="33" borderId="10" xfId="0" applyFont="1" applyFill="1" applyBorder="1" applyAlignment="1">
      <alignment vertical="top"/>
    </xf>
    <xf numFmtId="0" fontId="0" fillId="33" borderId="10" xfId="0" applyFont="1" applyFill="1" applyBorder="1" applyAlignment="1">
      <alignment vertical="top"/>
    </xf>
    <xf numFmtId="164" fontId="0" fillId="33" borderId="10" xfId="0" applyNumberFormat="1" applyFont="1" applyFill="1" applyBorder="1" applyAlignment="1">
      <alignment vertical="top"/>
    </xf>
    <xf numFmtId="164" fontId="0" fillId="33" borderId="10" xfId="44" applyNumberFormat="1" applyFont="1" applyFill="1" applyBorder="1" applyAlignment="1">
      <alignment vertical="top"/>
    </xf>
    <xf numFmtId="0" fontId="0" fillId="33" borderId="10" xfId="0" applyFont="1" applyFill="1" applyBorder="1" applyAlignment="1">
      <alignment horizontal="center"/>
    </xf>
    <xf numFmtId="49" fontId="0" fillId="0" borderId="0" xfId="0" applyNumberFormat="1" applyFont="1" applyAlignment="1">
      <alignment horizontal="center"/>
    </xf>
    <xf numFmtId="49" fontId="79" fillId="37" borderId="13" xfId="0" applyNumberFormat="1" applyFont="1" applyFill="1" applyBorder="1" applyAlignment="1">
      <alignment horizontal="center" wrapText="1"/>
    </xf>
    <xf numFmtId="49" fontId="0" fillId="33" borderId="13" xfId="0" applyNumberFormat="1" applyFont="1" applyFill="1" applyBorder="1" applyAlignment="1">
      <alignment horizontal="center" vertical="top"/>
    </xf>
    <xf numFmtId="49" fontId="0" fillId="33" borderId="10" xfId="0" applyNumberFormat="1" applyFont="1" applyFill="1" applyBorder="1" applyAlignment="1">
      <alignment horizontal="center" vertical="top"/>
    </xf>
    <xf numFmtId="49" fontId="0" fillId="33" borderId="10" xfId="0" applyNumberFormat="1" applyFont="1" applyFill="1" applyBorder="1" applyAlignment="1">
      <alignment horizontal="center"/>
    </xf>
    <xf numFmtId="49" fontId="0" fillId="33" borderId="11" xfId="0" applyNumberFormat="1" applyFont="1" applyFill="1" applyBorder="1" applyAlignment="1">
      <alignment horizontal="center" vertical="top"/>
    </xf>
    <xf numFmtId="49" fontId="0" fillId="33" borderId="13" xfId="0" applyNumberFormat="1" applyFont="1" applyFill="1" applyBorder="1" applyAlignment="1">
      <alignment horizontal="center"/>
    </xf>
    <xf numFmtId="49" fontId="0" fillId="33" borderId="12" xfId="0" applyNumberFormat="1" applyFont="1" applyFill="1" applyBorder="1" applyAlignment="1">
      <alignment horizontal="center" vertical="top"/>
    </xf>
    <xf numFmtId="0" fontId="80" fillId="33" borderId="10" xfId="0" applyFont="1" applyFill="1" applyBorder="1" applyAlignment="1">
      <alignment horizontal="center"/>
    </xf>
    <xf numFmtId="49" fontId="0" fillId="0" borderId="11" xfId="0" applyNumberFormat="1" applyFont="1" applyBorder="1" applyAlignment="1">
      <alignment horizontal="center"/>
    </xf>
    <xf numFmtId="49" fontId="67" fillId="33" borderId="11" xfId="0" applyNumberFormat="1" applyFont="1" applyFill="1" applyBorder="1" applyAlignment="1">
      <alignment horizontal="center" vertical="top"/>
    </xf>
    <xf numFmtId="49" fontId="0" fillId="33" borderId="15" xfId="0" applyNumberFormat="1" applyFont="1" applyFill="1" applyBorder="1" applyAlignment="1">
      <alignment horizontal="center" vertical="top"/>
    </xf>
    <xf numFmtId="0" fontId="0" fillId="33" borderId="15" xfId="0" applyFont="1" applyFill="1" applyBorder="1" applyAlignment="1">
      <alignment horizontal="center" vertical="top"/>
    </xf>
    <xf numFmtId="0" fontId="0" fillId="33" borderId="14" xfId="0" applyFont="1" applyFill="1" applyBorder="1" applyAlignment="1">
      <alignment horizontal="center" vertical="top"/>
    </xf>
    <xf numFmtId="0" fontId="80" fillId="33" borderId="11" xfId="0" applyFont="1" applyFill="1" applyBorder="1" applyAlignment="1">
      <alignment horizontal="center"/>
    </xf>
    <xf numFmtId="49" fontId="0" fillId="33" borderId="18" xfId="0" applyNumberFormat="1" applyFont="1" applyFill="1" applyBorder="1" applyAlignment="1">
      <alignment horizontal="center" vertical="top"/>
    </xf>
    <xf numFmtId="49" fontId="0" fillId="33" borderId="19" xfId="0" applyNumberFormat="1" applyFont="1" applyFill="1" applyBorder="1" applyAlignment="1">
      <alignment horizontal="center" vertical="top"/>
    </xf>
    <xf numFmtId="49" fontId="0" fillId="0" borderId="10" xfId="0" applyNumberFormat="1" applyFont="1" applyBorder="1" applyAlignment="1">
      <alignment horizontal="center"/>
    </xf>
    <xf numFmtId="49" fontId="0" fillId="0" borderId="0" xfId="0" applyNumberFormat="1" applyFont="1" applyBorder="1" applyAlignment="1">
      <alignment horizontal="center"/>
    </xf>
    <xf numFmtId="49" fontId="0" fillId="0" borderId="0" xfId="0" applyNumberFormat="1" applyFont="1" applyAlignment="1">
      <alignment horizontal="left"/>
    </xf>
    <xf numFmtId="49" fontId="0" fillId="33" borderId="14" xfId="0" applyNumberFormat="1" applyFont="1" applyFill="1" applyBorder="1" applyAlignment="1">
      <alignment horizontal="center" vertical="top"/>
    </xf>
    <xf numFmtId="0" fontId="0" fillId="33" borderId="11" xfId="0" applyFont="1" applyFill="1" applyBorder="1" applyAlignment="1">
      <alignment horizontal="center" vertical="top"/>
    </xf>
    <xf numFmtId="49" fontId="0" fillId="33" borderId="11" xfId="0" applyNumberFormat="1" applyFont="1" applyFill="1" applyBorder="1" applyAlignment="1">
      <alignment horizontal="center"/>
    </xf>
    <xf numFmtId="49" fontId="0" fillId="35" borderId="0" xfId="0" applyNumberFormat="1" applyFont="1" applyFill="1" applyAlignment="1">
      <alignment horizontal="center"/>
    </xf>
    <xf numFmtId="49" fontId="0" fillId="38" borderId="0" xfId="0" applyNumberFormat="1" applyFont="1" applyFill="1" applyAlignment="1">
      <alignment horizontal="center"/>
    </xf>
    <xf numFmtId="0" fontId="79" fillId="37" borderId="13" xfId="0" applyFont="1" applyFill="1" applyBorder="1" applyAlignment="1">
      <alignment/>
    </xf>
    <xf numFmtId="0" fontId="0" fillId="33" borderId="13" xfId="0" applyFont="1" applyFill="1" applyBorder="1" applyAlignment="1">
      <alignment vertical="top"/>
    </xf>
    <xf numFmtId="0" fontId="0" fillId="33" borderId="10" xfId="0" applyFont="1" applyFill="1" applyBorder="1" applyAlignment="1">
      <alignment vertical="top" wrapText="1"/>
    </xf>
    <xf numFmtId="0" fontId="0" fillId="0" borderId="10" xfId="0" applyFont="1" applyBorder="1" applyAlignment="1">
      <alignment/>
    </xf>
    <xf numFmtId="0" fontId="0" fillId="33" borderId="11" xfId="0" applyFont="1" applyFill="1" applyBorder="1" applyAlignment="1">
      <alignment vertical="top"/>
    </xf>
    <xf numFmtId="0" fontId="0" fillId="33" borderId="18" xfId="0" applyFont="1" applyFill="1" applyBorder="1" applyAlignment="1">
      <alignment vertical="top"/>
    </xf>
    <xf numFmtId="0" fontId="0" fillId="33" borderId="12" xfId="0" applyFont="1" applyFill="1" applyBorder="1" applyAlignment="1">
      <alignment vertical="top"/>
    </xf>
    <xf numFmtId="0" fontId="0" fillId="33" borderId="11" xfId="0" applyFont="1" applyFill="1" applyBorder="1" applyAlignment="1">
      <alignment/>
    </xf>
    <xf numFmtId="0" fontId="0" fillId="33" borderId="13" xfId="0" applyFont="1" applyFill="1" applyBorder="1" applyAlignment="1">
      <alignment/>
    </xf>
    <xf numFmtId="0" fontId="0" fillId="33" borderId="11" xfId="0" applyFont="1" applyFill="1" applyBorder="1" applyAlignment="1">
      <alignment vertical="top" wrapText="1"/>
    </xf>
    <xf numFmtId="0" fontId="67" fillId="0" borderId="10" xfId="0" applyFont="1" applyBorder="1" applyAlignment="1">
      <alignment/>
    </xf>
    <xf numFmtId="0" fontId="0" fillId="0" borderId="11" xfId="0" applyFont="1" applyBorder="1" applyAlignment="1">
      <alignment/>
    </xf>
    <xf numFmtId="0" fontId="0" fillId="33" borderId="15" xfId="0" applyFont="1" applyFill="1" applyBorder="1" applyAlignment="1">
      <alignment vertical="top"/>
    </xf>
    <xf numFmtId="0" fontId="0" fillId="33" borderId="19" xfId="0" applyFont="1" applyFill="1" applyBorder="1" applyAlignment="1">
      <alignment/>
    </xf>
    <xf numFmtId="0" fontId="0" fillId="0" borderId="0" xfId="0" applyFont="1" applyBorder="1" applyAlignment="1">
      <alignment/>
    </xf>
    <xf numFmtId="0" fontId="0" fillId="0" borderId="0" xfId="0" applyFont="1" applyAlignment="1">
      <alignment/>
    </xf>
    <xf numFmtId="0" fontId="0" fillId="33" borderId="11" xfId="0" applyFont="1" applyFill="1" applyBorder="1" applyAlignment="1">
      <alignment horizontal="center"/>
    </xf>
    <xf numFmtId="9" fontId="0" fillId="33" borderId="11" xfId="59" applyFont="1" applyFill="1" applyBorder="1" applyAlignment="1">
      <alignment horizontal="center" vertical="top"/>
    </xf>
    <xf numFmtId="164" fontId="0" fillId="33" borderId="11" xfId="44" applyNumberFormat="1" applyFont="1" applyFill="1" applyBorder="1" applyAlignment="1">
      <alignment vertical="top"/>
    </xf>
    <xf numFmtId="174" fontId="0" fillId="33" borderId="22" xfId="44" applyNumberFormat="1" applyFont="1" applyFill="1" applyBorder="1" applyAlignment="1">
      <alignment vertical="top"/>
    </xf>
    <xf numFmtId="164" fontId="67" fillId="33" borderId="10" xfId="0" applyNumberFormat="1" applyFont="1" applyFill="1" applyBorder="1" applyAlignment="1">
      <alignment/>
    </xf>
    <xf numFmtId="174" fontId="67" fillId="33" borderId="10" xfId="44" applyNumberFormat="1" applyFont="1" applyFill="1" applyBorder="1" applyAlignment="1">
      <alignment/>
    </xf>
    <xf numFmtId="164" fontId="0" fillId="33" borderId="22" xfId="44" applyNumberFormat="1" applyFont="1" applyFill="1" applyBorder="1" applyAlignment="1">
      <alignment vertical="top"/>
    </xf>
    <xf numFmtId="174" fontId="0" fillId="33" borderId="11" xfId="44" applyNumberFormat="1" applyFont="1" applyFill="1" applyBorder="1" applyAlignment="1">
      <alignment vertical="top"/>
    </xf>
    <xf numFmtId="174" fontId="0" fillId="33" borderId="0" xfId="44" applyNumberFormat="1" applyFont="1" applyFill="1" applyAlignment="1">
      <alignment/>
    </xf>
    <xf numFmtId="9" fontId="0" fillId="33" borderId="13" xfId="59" applyFont="1" applyFill="1" applyBorder="1" applyAlignment="1">
      <alignment horizontal="center" vertical="top"/>
    </xf>
    <xf numFmtId="174" fontId="0" fillId="33" borderId="12" xfId="44" applyNumberFormat="1" applyFont="1" applyFill="1" applyBorder="1" applyAlignment="1">
      <alignment vertical="top"/>
    </xf>
    <xf numFmtId="174" fontId="0" fillId="33" borderId="10" xfId="44" applyNumberFormat="1" applyFont="1" applyFill="1" applyBorder="1" applyAlignment="1">
      <alignment horizontal="right" vertical="top"/>
    </xf>
    <xf numFmtId="0" fontId="0" fillId="34" borderId="11" xfId="0" applyFont="1" applyFill="1" applyBorder="1" applyAlignment="1">
      <alignment horizontal="center" vertical="top"/>
    </xf>
    <xf numFmtId="174" fontId="67" fillId="33" borderId="10" xfId="44" applyNumberFormat="1" applyFont="1" applyFill="1" applyBorder="1" applyAlignment="1">
      <alignment vertical="top"/>
    </xf>
    <xf numFmtId="174" fontId="0" fillId="0" borderId="10" xfId="44" applyNumberFormat="1" applyFont="1" applyBorder="1" applyAlignment="1">
      <alignment vertical="top"/>
    </xf>
    <xf numFmtId="164" fontId="0" fillId="33" borderId="22" xfId="0" applyNumberFormat="1" applyFont="1" applyFill="1" applyBorder="1" applyAlignment="1">
      <alignment vertical="top"/>
    </xf>
    <xf numFmtId="0" fontId="0" fillId="33" borderId="0" xfId="0" applyFont="1" applyFill="1" applyAlignment="1">
      <alignment vertical="top"/>
    </xf>
    <xf numFmtId="174" fontId="0" fillId="33" borderId="0" xfId="44" applyNumberFormat="1" applyFont="1" applyFill="1" applyAlignment="1">
      <alignment vertical="top"/>
    </xf>
    <xf numFmtId="164" fontId="0" fillId="0" borderId="10" xfId="44" applyNumberFormat="1" applyFont="1" applyBorder="1" applyAlignment="1">
      <alignment vertical="top"/>
    </xf>
    <xf numFmtId="164" fontId="0" fillId="33" borderId="12" xfId="0" applyNumberFormat="1" applyFont="1" applyFill="1" applyBorder="1" applyAlignment="1">
      <alignment vertical="top"/>
    </xf>
    <xf numFmtId="174" fontId="0" fillId="0" borderId="22" xfId="44" applyNumberFormat="1" applyFont="1" applyBorder="1" applyAlignment="1">
      <alignment vertical="top"/>
    </xf>
    <xf numFmtId="164" fontId="0" fillId="33" borderId="13" xfId="0" applyNumberFormat="1" applyFont="1" applyFill="1" applyBorder="1" applyAlignment="1">
      <alignment horizontal="center" vertical="top"/>
    </xf>
    <xf numFmtId="0" fontId="0" fillId="0" borderId="10" xfId="0" applyFont="1" applyBorder="1" applyAlignment="1">
      <alignment vertical="top"/>
    </xf>
    <xf numFmtId="164" fontId="0" fillId="0" borderId="10" xfId="0" applyNumberFormat="1" applyFont="1" applyBorder="1" applyAlignment="1">
      <alignment vertical="top"/>
    </xf>
    <xf numFmtId="0" fontId="0" fillId="0" borderId="28" xfId="0" applyFont="1" applyBorder="1" applyAlignment="1">
      <alignment vertical="top"/>
    </xf>
    <xf numFmtId="174" fontId="76" fillId="19" borderId="13" xfId="44" applyNumberFormat="1" applyFont="1" applyFill="1" applyBorder="1" applyAlignment="1">
      <alignment vertical="center" wrapText="1"/>
    </xf>
    <xf numFmtId="9" fontId="76" fillId="19" borderId="13" xfId="59" applyFont="1" applyFill="1" applyBorder="1" applyAlignment="1">
      <alignment horizontal="center" vertical="center" wrapText="1"/>
    </xf>
    <xf numFmtId="0" fontId="81" fillId="37" borderId="13" xfId="0" applyFont="1" applyFill="1" applyBorder="1" applyAlignment="1">
      <alignment wrapText="1"/>
    </xf>
    <xf numFmtId="0" fontId="78" fillId="33" borderId="13" xfId="0" applyFont="1" applyFill="1" applyBorder="1" applyAlignment="1">
      <alignment wrapText="1"/>
    </xf>
    <xf numFmtId="0" fontId="78" fillId="33" borderId="13" xfId="0" applyFont="1" applyFill="1" applyBorder="1" applyAlignment="1">
      <alignment vertical="top" wrapText="1"/>
    </xf>
    <xf numFmtId="0" fontId="78" fillId="33" borderId="10" xfId="0" applyFont="1" applyFill="1" applyBorder="1" applyAlignment="1">
      <alignment vertical="top" wrapText="1"/>
    </xf>
    <xf numFmtId="0" fontId="78" fillId="33" borderId="0" xfId="0" applyFont="1" applyFill="1" applyAlignment="1">
      <alignment vertical="top" wrapText="1"/>
    </xf>
    <xf numFmtId="0" fontId="82" fillId="33" borderId="10" xfId="0" applyFont="1" applyFill="1" applyBorder="1" applyAlignment="1">
      <alignment wrapText="1"/>
    </xf>
    <xf numFmtId="0" fontId="78" fillId="33" borderId="10" xfId="0" applyFont="1" applyFill="1" applyBorder="1" applyAlignment="1">
      <alignment wrapText="1"/>
    </xf>
    <xf numFmtId="0" fontId="78" fillId="0" borderId="0" xfId="0" applyFont="1" applyAlignment="1">
      <alignment vertical="top" wrapText="1"/>
    </xf>
    <xf numFmtId="0" fontId="78" fillId="33" borderId="0" xfId="0" applyFont="1" applyFill="1" applyAlignment="1">
      <alignment wrapText="1"/>
    </xf>
    <xf numFmtId="0" fontId="78" fillId="0" borderId="10" xfId="0" applyFont="1" applyBorder="1" applyAlignment="1">
      <alignment wrapText="1"/>
    </xf>
    <xf numFmtId="0" fontId="78" fillId="33" borderId="11" xfId="0" applyFont="1" applyFill="1" applyBorder="1" applyAlignment="1">
      <alignment wrapText="1"/>
    </xf>
    <xf numFmtId="0" fontId="78" fillId="33" borderId="11" xfId="0" applyFont="1" applyFill="1" applyBorder="1" applyAlignment="1">
      <alignment vertical="top" wrapText="1"/>
    </xf>
    <xf numFmtId="0" fontId="78" fillId="33" borderId="18" xfId="0" applyFont="1" applyFill="1" applyBorder="1" applyAlignment="1">
      <alignment vertical="top" wrapText="1"/>
    </xf>
    <xf numFmtId="0" fontId="82" fillId="33" borderId="11" xfId="0" applyFont="1" applyFill="1" applyBorder="1" applyAlignment="1">
      <alignment wrapText="1"/>
    </xf>
    <xf numFmtId="0" fontId="0" fillId="33" borderId="28" xfId="0" applyFont="1" applyFill="1" applyBorder="1" applyAlignment="1">
      <alignment vertical="top"/>
    </xf>
    <xf numFmtId="0" fontId="0" fillId="33" borderId="12" xfId="0" applyFont="1" applyFill="1" applyBorder="1" applyAlignment="1">
      <alignment horizontal="center" vertical="top"/>
    </xf>
    <xf numFmtId="164" fontId="0" fillId="33" borderId="12" xfId="44" applyNumberFormat="1" applyFont="1" applyFill="1" applyBorder="1" applyAlignment="1">
      <alignment vertical="top"/>
    </xf>
    <xf numFmtId="0" fontId="0" fillId="33" borderId="27" xfId="0" applyFont="1" applyFill="1" applyBorder="1" applyAlignment="1">
      <alignment vertical="top"/>
    </xf>
    <xf numFmtId="164" fontId="70" fillId="19" borderId="13" xfId="44" applyNumberFormat="1" applyFont="1" applyFill="1" applyBorder="1" applyAlignment="1">
      <alignment vertical="center" wrapText="1"/>
    </xf>
    <xf numFmtId="9" fontId="70" fillId="19" borderId="10" xfId="59" applyFont="1" applyFill="1" applyBorder="1" applyAlignment="1">
      <alignment horizontal="center" vertical="center" wrapText="1"/>
    </xf>
    <xf numFmtId="49" fontId="0" fillId="33" borderId="10" xfId="0" applyNumberFormat="1" applyFont="1" applyFill="1" applyBorder="1" applyAlignment="1">
      <alignment horizontal="right" vertical="top"/>
    </xf>
    <xf numFmtId="0" fontId="0" fillId="33" borderId="10" xfId="0" applyFont="1" applyFill="1" applyBorder="1" applyAlignment="1">
      <alignment horizontal="right"/>
    </xf>
    <xf numFmtId="0" fontId="0" fillId="33" borderId="10" xfId="0" applyFont="1" applyFill="1" applyBorder="1" applyAlignment="1">
      <alignment horizontal="right" vertical="top"/>
    </xf>
    <xf numFmtId="49" fontId="0" fillId="33" borderId="10" xfId="0" applyNumberFormat="1" applyFont="1" applyFill="1" applyBorder="1" applyAlignment="1">
      <alignment horizontal="right"/>
    </xf>
    <xf numFmtId="49" fontId="0" fillId="34" borderId="10" xfId="0" applyNumberFormat="1" applyFont="1" applyFill="1" applyBorder="1" applyAlignment="1">
      <alignment horizontal="center" vertical="top"/>
    </xf>
    <xf numFmtId="9" fontId="0" fillId="34" borderId="10" xfId="0" applyNumberFormat="1" applyFont="1" applyFill="1" applyBorder="1" applyAlignment="1">
      <alignment horizontal="center" vertical="top"/>
    </xf>
    <xf numFmtId="9" fontId="0" fillId="33" borderId="10" xfId="0" applyNumberFormat="1" applyFont="1" applyFill="1" applyBorder="1" applyAlignment="1">
      <alignment horizontal="center" vertical="top"/>
    </xf>
    <xf numFmtId="9" fontId="0" fillId="33" borderId="10" xfId="59" applyFont="1" applyFill="1" applyBorder="1" applyAlignment="1">
      <alignment horizontal="center" vertical="top"/>
    </xf>
    <xf numFmtId="164" fontId="0" fillId="33" borderId="13" xfId="0" applyNumberFormat="1" applyFont="1" applyFill="1" applyBorder="1" applyAlignment="1">
      <alignment vertical="top"/>
    </xf>
    <xf numFmtId="174" fontId="0" fillId="33" borderId="10" xfId="44" applyNumberFormat="1" applyFont="1" applyFill="1" applyBorder="1" applyAlignment="1">
      <alignment vertical="top" wrapText="1"/>
    </xf>
    <xf numFmtId="0" fontId="0" fillId="33" borderId="10" xfId="0" applyFont="1" applyFill="1" applyBorder="1" applyAlignment="1">
      <alignment vertical="top"/>
    </xf>
    <xf numFmtId="164" fontId="0" fillId="33" borderId="10" xfId="0" applyNumberFormat="1" applyFont="1" applyFill="1" applyBorder="1" applyAlignment="1">
      <alignment vertical="top"/>
    </xf>
    <xf numFmtId="5" fontId="0" fillId="33" borderId="10" xfId="44" applyNumberFormat="1" applyFont="1" applyFill="1" applyBorder="1" applyAlignment="1">
      <alignment vertical="top"/>
    </xf>
    <xf numFmtId="164" fontId="0" fillId="33" borderId="11" xfId="44" applyNumberFormat="1" applyFont="1" applyFill="1" applyBorder="1" applyAlignment="1">
      <alignment vertical="top"/>
    </xf>
    <xf numFmtId="164" fontId="0" fillId="33" borderId="22" xfId="0" applyNumberFormat="1" applyFont="1" applyFill="1" applyBorder="1" applyAlignment="1">
      <alignment vertical="top"/>
    </xf>
    <xf numFmtId="164" fontId="0" fillId="33" borderId="11" xfId="0" applyNumberFormat="1" applyFont="1" applyFill="1" applyBorder="1" applyAlignment="1">
      <alignment vertical="top"/>
    </xf>
    <xf numFmtId="0" fontId="0" fillId="33" borderId="10" xfId="0" applyFont="1" applyFill="1" applyBorder="1" applyAlignment="1">
      <alignment wrapText="1"/>
    </xf>
    <xf numFmtId="5" fontId="0" fillId="33" borderId="13" xfId="44" applyNumberFormat="1" applyFont="1" applyFill="1" applyBorder="1" applyAlignment="1">
      <alignment vertical="top"/>
    </xf>
    <xf numFmtId="5" fontId="0" fillId="33" borderId="11" xfId="44" applyNumberFormat="1" applyFont="1" applyFill="1" applyBorder="1" applyAlignment="1">
      <alignment vertical="top"/>
    </xf>
    <xf numFmtId="0" fontId="77" fillId="0" borderId="10" xfId="0" applyFont="1" applyBorder="1" applyAlignment="1">
      <alignment horizontal="left" indent="8"/>
    </xf>
    <xf numFmtId="0" fontId="0" fillId="0" borderId="13" xfId="0" applyFont="1" applyBorder="1" applyAlignment="1">
      <alignment/>
    </xf>
    <xf numFmtId="0" fontId="78" fillId="0" borderId="13" xfId="0" applyFont="1" applyBorder="1" applyAlignment="1">
      <alignment wrapText="1"/>
    </xf>
    <xf numFmtId="0" fontId="78" fillId="33" borderId="12" xfId="0" applyFont="1" applyFill="1" applyBorder="1" applyAlignment="1">
      <alignment vertical="top" wrapText="1"/>
    </xf>
    <xf numFmtId="0" fontId="78" fillId="0" borderId="10" xfId="0" applyFont="1" applyFill="1" applyBorder="1" applyAlignment="1">
      <alignment wrapText="1"/>
    </xf>
    <xf numFmtId="0" fontId="78" fillId="0" borderId="11" xfId="0" applyFont="1" applyBorder="1" applyAlignment="1">
      <alignment wrapText="1"/>
    </xf>
    <xf numFmtId="0" fontId="82" fillId="33" borderId="0" xfId="0" applyFont="1" applyFill="1" applyAlignment="1">
      <alignment wrapText="1"/>
    </xf>
    <xf numFmtId="49" fontId="0" fillId="0" borderId="13" xfId="0" applyNumberFormat="1" applyFont="1" applyBorder="1" applyAlignment="1">
      <alignment horizontal="center"/>
    </xf>
    <xf numFmtId="0" fontId="0" fillId="33" borderId="10" xfId="0" applyFont="1" applyFill="1" applyBorder="1" applyAlignment="1">
      <alignment horizontal="center" vertical="center"/>
    </xf>
    <xf numFmtId="0" fontId="0" fillId="34" borderId="11" xfId="0" applyFont="1" applyFill="1" applyBorder="1" applyAlignment="1">
      <alignment horizontal="center"/>
    </xf>
    <xf numFmtId="0" fontId="78" fillId="33" borderId="12" xfId="0" applyFont="1" applyFill="1" applyBorder="1" applyAlignment="1">
      <alignment wrapText="1"/>
    </xf>
    <xf numFmtId="0" fontId="0" fillId="33" borderId="14" xfId="0" applyFont="1" applyFill="1" applyBorder="1" applyAlignment="1">
      <alignment vertical="top" wrapText="1"/>
    </xf>
    <xf numFmtId="0" fontId="0" fillId="33" borderId="18" xfId="0" applyFont="1" applyFill="1" applyBorder="1" applyAlignment="1">
      <alignment vertical="top" wrapText="1"/>
    </xf>
    <xf numFmtId="0" fontId="78" fillId="35" borderId="0" xfId="0" applyFont="1" applyFill="1" applyAlignment="1">
      <alignment wrapText="1"/>
    </xf>
    <xf numFmtId="0" fontId="69" fillId="34" borderId="10" xfId="0" applyFont="1" applyFill="1" applyBorder="1" applyAlignment="1">
      <alignment vertical="top" wrapText="1"/>
    </xf>
    <xf numFmtId="0" fontId="78" fillId="34" borderId="10" xfId="0" applyFont="1" applyFill="1" applyBorder="1" applyAlignment="1">
      <alignment vertical="top" wrapText="1"/>
    </xf>
    <xf numFmtId="0" fontId="78" fillId="34" borderId="0" xfId="0" applyFont="1" applyFill="1" applyAlignment="1">
      <alignment wrapText="1"/>
    </xf>
    <xf numFmtId="0" fontId="78" fillId="34" borderId="10" xfId="0" applyFont="1" applyFill="1" applyBorder="1" applyAlignment="1">
      <alignment wrapText="1"/>
    </xf>
    <xf numFmtId="0" fontId="78" fillId="35" borderId="10" xfId="0" applyFont="1" applyFill="1" applyBorder="1" applyAlignment="1">
      <alignment wrapText="1"/>
    </xf>
    <xf numFmtId="174" fontId="0" fillId="0" borderId="0" xfId="44" applyNumberFormat="1" applyFont="1" applyAlignment="1">
      <alignment/>
    </xf>
    <xf numFmtId="174" fontId="0" fillId="0" borderId="0" xfId="44" applyNumberFormat="1" applyFont="1" applyBorder="1" applyAlignment="1">
      <alignment/>
    </xf>
    <xf numFmtId="49" fontId="0" fillId="33" borderId="10" xfId="0" applyNumberFormat="1" applyFill="1" applyBorder="1" applyAlignment="1">
      <alignment horizontal="right" vertical="top"/>
    </xf>
    <xf numFmtId="0" fontId="78" fillId="33" borderId="10" xfId="0" applyFont="1" applyFill="1" applyBorder="1" applyAlignment="1">
      <alignment horizontal="left" wrapText="1"/>
    </xf>
    <xf numFmtId="164" fontId="69" fillId="0" borderId="0" xfId="0" applyNumberFormat="1" applyFont="1" applyAlignment="1">
      <alignment/>
    </xf>
    <xf numFmtId="0" fontId="69" fillId="0" borderId="10" xfId="0" applyFont="1" applyFill="1" applyBorder="1" applyAlignment="1">
      <alignment wrapText="1"/>
    </xf>
    <xf numFmtId="0" fontId="0" fillId="0" borderId="10" xfId="0" applyFont="1" applyFill="1" applyBorder="1" applyAlignment="1">
      <alignment/>
    </xf>
    <xf numFmtId="0" fontId="0" fillId="0" borderId="10" xfId="0" applyFont="1" applyBorder="1" applyAlignment="1">
      <alignment horizontal="center"/>
    </xf>
    <xf numFmtId="0" fontId="0" fillId="0" borderId="13" xfId="0" applyFont="1" applyBorder="1" applyAlignment="1">
      <alignment horizontal="center"/>
    </xf>
    <xf numFmtId="0" fontId="0" fillId="0" borderId="10" xfId="0" applyFont="1" applyFill="1" applyBorder="1" applyAlignment="1">
      <alignment horizontal="center"/>
    </xf>
    <xf numFmtId="0" fontId="0" fillId="0" borderId="12" xfId="0" applyFont="1" applyBorder="1" applyAlignment="1">
      <alignment horizontal="center"/>
    </xf>
    <xf numFmtId="0" fontId="0" fillId="33" borderId="12" xfId="0" applyFont="1" applyFill="1" applyBorder="1" applyAlignment="1">
      <alignment/>
    </xf>
    <xf numFmtId="0" fontId="0" fillId="0" borderId="11" xfId="0" applyFont="1" applyBorder="1" applyAlignment="1">
      <alignment horizontal="center"/>
    </xf>
    <xf numFmtId="49" fontId="0" fillId="33" borderId="12" xfId="0" applyNumberFormat="1" applyFont="1" applyFill="1" applyBorder="1" applyAlignment="1">
      <alignment horizontal="right" vertical="top"/>
    </xf>
    <xf numFmtId="9" fontId="0" fillId="0" borderId="10" xfId="59" applyFont="1" applyBorder="1" applyAlignment="1">
      <alignment/>
    </xf>
    <xf numFmtId="164" fontId="0" fillId="0" borderId="10" xfId="0" applyNumberFormat="1" applyFont="1" applyBorder="1" applyAlignment="1">
      <alignment/>
    </xf>
    <xf numFmtId="0" fontId="0" fillId="0" borderId="10" xfId="0" applyFont="1" applyBorder="1" applyAlignment="1">
      <alignment/>
    </xf>
    <xf numFmtId="164" fontId="0" fillId="33" borderId="10" xfId="0" applyNumberFormat="1" applyFont="1" applyFill="1" applyBorder="1" applyAlignment="1">
      <alignment/>
    </xf>
    <xf numFmtId="174" fontId="0" fillId="0" borderId="12" xfId="44" applyNumberFormat="1" applyFont="1" applyBorder="1" applyAlignment="1">
      <alignment/>
    </xf>
    <xf numFmtId="164" fontId="0" fillId="0" borderId="12" xfId="44" applyNumberFormat="1" applyFont="1" applyBorder="1" applyAlignment="1">
      <alignment/>
    </xf>
    <xf numFmtId="164" fontId="0" fillId="0" borderId="12" xfId="0" applyNumberFormat="1" applyFont="1" applyBorder="1" applyAlignment="1">
      <alignment/>
    </xf>
    <xf numFmtId="0" fontId="0" fillId="0" borderId="12" xfId="0" applyFont="1" applyBorder="1" applyAlignment="1">
      <alignment/>
    </xf>
    <xf numFmtId="174" fontId="0" fillId="0" borderId="11" xfId="44" applyNumberFormat="1" applyFont="1" applyBorder="1" applyAlignment="1">
      <alignment/>
    </xf>
    <xf numFmtId="164" fontId="0" fillId="33" borderId="11" xfId="0" applyNumberFormat="1" applyFont="1" applyFill="1" applyBorder="1" applyAlignment="1">
      <alignment/>
    </xf>
    <xf numFmtId="164" fontId="0" fillId="0" borderId="11" xfId="44" applyNumberFormat="1" applyFont="1" applyBorder="1" applyAlignment="1">
      <alignment/>
    </xf>
    <xf numFmtId="0" fontId="0" fillId="33" borderId="11" xfId="0" applyFont="1" applyFill="1" applyBorder="1" applyAlignment="1">
      <alignment/>
    </xf>
    <xf numFmtId="174" fontId="0" fillId="0" borderId="22" xfId="44" applyNumberFormat="1" applyFont="1" applyBorder="1" applyAlignment="1">
      <alignment/>
    </xf>
    <xf numFmtId="164" fontId="0" fillId="0" borderId="22" xfId="44" applyNumberFormat="1" applyFont="1" applyBorder="1" applyAlignment="1">
      <alignment/>
    </xf>
    <xf numFmtId="0" fontId="0" fillId="33" borderId="10" xfId="0" applyFont="1" applyFill="1" applyBorder="1" applyAlignment="1">
      <alignment/>
    </xf>
    <xf numFmtId="174" fontId="0" fillId="0" borderId="10" xfId="44" applyNumberFormat="1" applyFont="1" applyFill="1" applyBorder="1" applyAlignment="1">
      <alignment/>
    </xf>
    <xf numFmtId="164" fontId="0" fillId="0" borderId="22" xfId="0" applyNumberFormat="1" applyFont="1" applyBorder="1" applyAlignment="1">
      <alignment/>
    </xf>
    <xf numFmtId="0" fontId="67" fillId="0" borderId="12" xfId="0" applyFont="1" applyBorder="1" applyAlignment="1">
      <alignment/>
    </xf>
    <xf numFmtId="164" fontId="0" fillId="0" borderId="11" xfId="0" applyNumberFormat="1" applyFont="1" applyBorder="1" applyAlignment="1">
      <alignment/>
    </xf>
    <xf numFmtId="0" fontId="0" fillId="0" borderId="11" xfId="0" applyFont="1" applyBorder="1" applyAlignment="1">
      <alignment/>
    </xf>
    <xf numFmtId="164" fontId="67" fillId="0" borderId="10" xfId="0" applyNumberFormat="1" applyFont="1" applyBorder="1" applyAlignment="1">
      <alignment/>
    </xf>
    <xf numFmtId="174" fontId="0" fillId="33" borderId="12" xfId="44" applyNumberFormat="1" applyFont="1" applyFill="1" applyBorder="1" applyAlignment="1">
      <alignment/>
    </xf>
    <xf numFmtId="49" fontId="70" fillId="33" borderId="10" xfId="0" applyNumberFormat="1" applyFont="1" applyFill="1" applyBorder="1" applyAlignment="1">
      <alignment horizontal="right"/>
    </xf>
    <xf numFmtId="49" fontId="70" fillId="33" borderId="10" xfId="0" applyNumberFormat="1" applyFont="1" applyFill="1" applyBorder="1" applyAlignment="1">
      <alignment horizontal="center" vertical="top"/>
    </xf>
    <xf numFmtId="0" fontId="78" fillId="34" borderId="0" xfId="0" applyFont="1" applyFill="1" applyAlignment="1">
      <alignment vertical="top" wrapText="1"/>
    </xf>
    <xf numFmtId="0" fontId="0" fillId="34" borderId="10" xfId="0" applyFont="1" applyFill="1" applyBorder="1" applyAlignment="1">
      <alignment horizontal="center" vertical="top" wrapText="1"/>
    </xf>
    <xf numFmtId="0" fontId="0" fillId="34" borderId="10" xfId="0" applyFont="1" applyFill="1" applyBorder="1" applyAlignment="1">
      <alignment horizontal="center" wrapText="1"/>
    </xf>
    <xf numFmtId="9" fontId="0" fillId="34" borderId="12" xfId="0" applyNumberFormat="1" applyFont="1" applyFill="1" applyBorder="1" applyAlignment="1">
      <alignment horizontal="center" vertical="top"/>
    </xf>
    <xf numFmtId="164" fontId="0" fillId="33" borderId="0" xfId="0" applyNumberFormat="1" applyFont="1" applyFill="1" applyAlignment="1">
      <alignment/>
    </xf>
    <xf numFmtId="9" fontId="70" fillId="19" borderId="13" xfId="59" applyFont="1" applyFill="1" applyBorder="1" applyAlignment="1">
      <alignment horizontal="center" vertical="center" wrapText="1"/>
    </xf>
    <xf numFmtId="174" fontId="70" fillId="19" borderId="13" xfId="44" applyNumberFormat="1" applyFont="1" applyFill="1" applyBorder="1" applyAlignment="1">
      <alignment horizontal="center" vertical="center" wrapText="1"/>
    </xf>
    <xf numFmtId="0" fontId="69" fillId="34" borderId="10" xfId="0" applyFont="1" applyFill="1" applyBorder="1" applyAlignment="1">
      <alignment/>
    </xf>
    <xf numFmtId="0" fontId="7" fillId="34" borderId="10" xfId="0" applyFont="1" applyFill="1" applyBorder="1" applyAlignment="1">
      <alignment horizontal="center" vertical="center" wrapText="1"/>
    </xf>
    <xf numFmtId="0" fontId="76" fillId="34" borderId="10" xfId="0" applyFont="1" applyFill="1" applyBorder="1" applyAlignment="1">
      <alignment horizontal="left" vertical="center" wrapText="1"/>
    </xf>
    <xf numFmtId="0" fontId="76" fillId="34" borderId="10" xfId="0" applyFont="1" applyFill="1" applyBorder="1" applyAlignment="1">
      <alignment horizontal="center" vertical="center" wrapText="1"/>
    </xf>
    <xf numFmtId="0" fontId="0" fillId="0" borderId="10" xfId="0" applyFont="1" applyBorder="1" applyAlignment="1">
      <alignment horizontal="right"/>
    </xf>
    <xf numFmtId="0" fontId="78" fillId="0" borderId="10" xfId="0" applyFont="1" applyBorder="1" applyAlignment="1">
      <alignment/>
    </xf>
    <xf numFmtId="9" fontId="0" fillId="0" borderId="10" xfId="59" applyFont="1" applyFill="1" applyBorder="1" applyAlignment="1">
      <alignment/>
    </xf>
    <xf numFmtId="0" fontId="0" fillId="0" borderId="10" xfId="0" applyFont="1" applyBorder="1" applyAlignment="1">
      <alignment/>
    </xf>
    <xf numFmtId="0" fontId="67" fillId="0" borderId="16" xfId="0" applyFont="1" applyBorder="1" applyAlignment="1">
      <alignment/>
    </xf>
    <xf numFmtId="174" fontId="67" fillId="33" borderId="28" xfId="44" applyNumberFormat="1" applyFont="1" applyFill="1" applyBorder="1" applyAlignment="1">
      <alignment vertical="top"/>
    </xf>
    <xf numFmtId="174" fontId="67" fillId="0" borderId="24" xfId="44" applyNumberFormat="1" applyFont="1" applyBorder="1" applyAlignment="1">
      <alignment wrapText="1"/>
    </xf>
    <xf numFmtId="174" fontId="67" fillId="0" borderId="10" xfId="44" applyNumberFormat="1" applyFont="1" applyBorder="1" applyAlignment="1">
      <alignment/>
    </xf>
    <xf numFmtId="0" fontId="6" fillId="35" borderId="10" xfId="0" applyFont="1" applyFill="1" applyBorder="1" applyAlignment="1">
      <alignment horizontal="left" vertical="top" wrapText="1"/>
    </xf>
    <xf numFmtId="0" fontId="75" fillId="35" borderId="10" xfId="0" applyFont="1" applyFill="1" applyBorder="1" applyAlignment="1">
      <alignment wrapText="1"/>
    </xf>
    <xf numFmtId="0" fontId="78" fillId="35" borderId="10" xfId="0" applyFont="1" applyFill="1" applyBorder="1" applyAlignment="1">
      <alignment horizontal="left" vertical="top" wrapText="1"/>
    </xf>
    <xf numFmtId="0" fontId="78" fillId="35" borderId="10" xfId="0" applyFont="1" applyFill="1" applyBorder="1" applyAlignment="1">
      <alignment vertical="top" wrapText="1"/>
    </xf>
    <xf numFmtId="0" fontId="78" fillId="35" borderId="10" xfId="0" applyFont="1" applyFill="1" applyBorder="1" applyAlignment="1">
      <alignment horizontal="left" wrapText="1"/>
    </xf>
    <xf numFmtId="0" fontId="78" fillId="34" borderId="13" xfId="0" applyFont="1" applyFill="1" applyBorder="1" applyAlignment="1">
      <alignment vertical="top" wrapText="1"/>
    </xf>
    <xf numFmtId="0" fontId="75" fillId="35" borderId="13" xfId="0" applyFont="1" applyFill="1" applyBorder="1" applyAlignment="1">
      <alignment wrapText="1"/>
    </xf>
    <xf numFmtId="0" fontId="75" fillId="35" borderId="10" xfId="0" applyFont="1" applyFill="1" applyBorder="1" applyAlignment="1">
      <alignment vertical="top" wrapText="1"/>
    </xf>
    <xf numFmtId="0" fontId="78" fillId="34" borderId="10" xfId="0" applyFont="1" applyFill="1" applyBorder="1" applyAlignment="1">
      <alignment horizontal="left" vertical="top" wrapText="1"/>
    </xf>
    <xf numFmtId="49" fontId="0" fillId="33" borderId="10" xfId="0" applyNumberFormat="1" applyFill="1" applyBorder="1" applyAlignment="1">
      <alignment horizontal="center" vertical="top"/>
    </xf>
    <xf numFmtId="49" fontId="0" fillId="34" borderId="10" xfId="0" applyNumberFormat="1" applyFill="1" applyBorder="1" applyAlignment="1">
      <alignment horizontal="center" vertical="top"/>
    </xf>
    <xf numFmtId="49" fontId="0" fillId="34" borderId="10" xfId="0" applyNumberFormat="1" applyFill="1" applyBorder="1" applyAlignment="1">
      <alignment horizontal="center" vertical="top" wrapText="1"/>
    </xf>
    <xf numFmtId="0" fontId="0" fillId="33" borderId="10" xfId="0" applyFill="1" applyBorder="1" applyAlignment="1">
      <alignment horizontal="right"/>
    </xf>
    <xf numFmtId="174" fontId="0" fillId="33" borderId="11" xfId="44" applyNumberFormat="1" applyFont="1" applyFill="1" applyBorder="1" applyAlignment="1">
      <alignment/>
    </xf>
    <xf numFmtId="0" fontId="83" fillId="0" borderId="10" xfId="0" applyFont="1" applyBorder="1" applyAlignment="1">
      <alignment/>
    </xf>
    <xf numFmtId="0" fontId="83" fillId="0" borderId="10" xfId="0" applyFont="1" applyBorder="1" applyAlignment="1">
      <alignment wrapText="1"/>
    </xf>
    <xf numFmtId="174" fontId="67" fillId="33" borderId="18" xfId="44" applyNumberFormat="1" applyFont="1" applyFill="1" applyBorder="1" applyAlignment="1">
      <alignment vertical="top"/>
    </xf>
    <xf numFmtId="0" fontId="75" fillId="33" borderId="18" xfId="0" applyFont="1" applyFill="1" applyBorder="1" applyAlignment="1">
      <alignment wrapText="1"/>
    </xf>
    <xf numFmtId="9" fontId="75" fillId="33" borderId="14" xfId="59" applyFont="1" applyFill="1" applyBorder="1" applyAlignment="1">
      <alignment horizontal="center" vertical="top"/>
    </xf>
    <xf numFmtId="0" fontId="0" fillId="34" borderId="10" xfId="0" applyFill="1" applyBorder="1" applyAlignment="1">
      <alignment horizontal="center" vertical="top"/>
    </xf>
    <xf numFmtId="0" fontId="0" fillId="0" borderId="0" xfId="0" applyAlignment="1">
      <alignment wrapText="1"/>
    </xf>
    <xf numFmtId="0" fontId="69" fillId="0" borderId="10" xfId="0" applyFont="1" applyBorder="1" applyAlignment="1">
      <alignment horizontal="center"/>
    </xf>
    <xf numFmtId="0" fontId="0" fillId="34" borderId="0" xfId="0" applyFont="1" applyFill="1" applyAlignment="1">
      <alignment horizontal="center" wrapText="1"/>
    </xf>
    <xf numFmtId="0" fontId="0" fillId="34" borderId="10" xfId="0" applyFill="1" applyBorder="1" applyAlignment="1">
      <alignment horizontal="center"/>
    </xf>
    <xf numFmtId="0" fontId="84" fillId="0" borderId="0" xfId="0" applyFont="1" applyAlignment="1">
      <alignment/>
    </xf>
    <xf numFmtId="44" fontId="84" fillId="0" borderId="0" xfId="44" applyFont="1" applyAlignment="1">
      <alignment/>
    </xf>
    <xf numFmtId="44" fontId="84" fillId="0" borderId="0" xfId="44" applyNumberFormat="1" applyFont="1" applyAlignment="1">
      <alignment/>
    </xf>
    <xf numFmtId="174" fontId="84" fillId="0" borderId="0" xfId="44" applyNumberFormat="1" applyFont="1" applyAlignment="1">
      <alignment/>
    </xf>
    <xf numFmtId="0" fontId="79" fillId="37" borderId="13" xfId="0" applyFont="1" applyFill="1" applyBorder="1" applyAlignment="1">
      <alignment vertical="center" textRotation="180"/>
    </xf>
    <xf numFmtId="174" fontId="0" fillId="2" borderId="10" xfId="0" applyNumberFormat="1" applyFill="1" applyBorder="1" applyAlignment="1">
      <alignment/>
    </xf>
    <xf numFmtId="174" fontId="0" fillId="2" borderId="10" xfId="44" applyNumberFormat="1" applyFont="1" applyFill="1" applyBorder="1" applyAlignment="1">
      <alignment vertical="top"/>
    </xf>
    <xf numFmtId="174" fontId="0" fillId="2" borderId="10" xfId="44" applyNumberFormat="1" applyFont="1" applyFill="1" applyBorder="1" applyAlignment="1">
      <alignment/>
    </xf>
    <xf numFmtId="174" fontId="67" fillId="2" borderId="23" xfId="0" applyNumberFormat="1" applyFont="1" applyFill="1" applyBorder="1" applyAlignment="1">
      <alignment/>
    </xf>
    <xf numFmtId="174" fontId="67" fillId="2" borderId="23" xfId="44" applyNumberFormat="1" applyFont="1" applyFill="1" applyBorder="1" applyAlignment="1">
      <alignment/>
    </xf>
    <xf numFmtId="174" fontId="67" fillId="2" borderId="10" xfId="44" applyNumberFormat="1" applyFont="1" applyFill="1" applyBorder="1" applyAlignment="1">
      <alignment wrapText="1"/>
    </xf>
    <xf numFmtId="174" fontId="67" fillId="2" borderId="10" xfId="44" applyNumberFormat="1" applyFont="1" applyFill="1" applyBorder="1" applyAlignment="1">
      <alignment/>
    </xf>
    <xf numFmtId="44" fontId="0" fillId="3" borderId="10" xfId="44" applyFont="1" applyFill="1" applyBorder="1" applyAlignment="1">
      <alignment/>
    </xf>
    <xf numFmtId="174" fontId="67" fillId="3" borderId="10" xfId="44" applyNumberFormat="1" applyFont="1" applyFill="1" applyBorder="1" applyAlignment="1">
      <alignment/>
    </xf>
    <xf numFmtId="44" fontId="0" fillId="4" borderId="10" xfId="44" applyFont="1" applyFill="1" applyBorder="1" applyAlignment="1">
      <alignment/>
    </xf>
    <xf numFmtId="174" fontId="67" fillId="4" borderId="10" xfId="44" applyNumberFormat="1" applyFont="1" applyFill="1" applyBorder="1" applyAlignment="1">
      <alignment/>
    </xf>
    <xf numFmtId="0" fontId="6" fillId="35" borderId="11" xfId="0" applyFont="1" applyFill="1" applyBorder="1" applyAlignment="1">
      <alignment horizontal="left" vertical="top" wrapText="1"/>
    </xf>
    <xf numFmtId="0" fontId="6" fillId="35" borderId="10" xfId="0" applyFont="1" applyFill="1" applyBorder="1" applyAlignment="1">
      <alignment vertical="top" wrapText="1"/>
    </xf>
    <xf numFmtId="49" fontId="67" fillId="33" borderId="10" xfId="0" applyNumberFormat="1" applyFont="1" applyFill="1" applyBorder="1" applyAlignment="1">
      <alignment horizontal="center" vertical="top"/>
    </xf>
    <xf numFmtId="0" fontId="6" fillId="35" borderId="10" xfId="0" applyFont="1" applyFill="1" applyBorder="1" applyAlignment="1">
      <alignment horizontal="left" wrapText="1"/>
    </xf>
    <xf numFmtId="0" fontId="75" fillId="35" borderId="0" xfId="0" applyFont="1" applyFill="1" applyAlignment="1">
      <alignment wrapText="1"/>
    </xf>
    <xf numFmtId="0" fontId="78" fillId="35" borderId="0" xfId="0" applyFont="1" applyFill="1" applyAlignment="1">
      <alignment horizontal="left" wrapText="1"/>
    </xf>
    <xf numFmtId="0" fontId="82" fillId="35" borderId="0" xfId="0" applyFont="1" applyFill="1" applyAlignment="1">
      <alignment horizontal="left" wrapText="1"/>
    </xf>
    <xf numFmtId="0" fontId="82" fillId="35" borderId="10" xfId="0" applyFont="1" applyFill="1" applyBorder="1" applyAlignment="1">
      <alignment horizontal="left" wrapText="1"/>
    </xf>
    <xf numFmtId="0" fontId="85" fillId="35" borderId="10" xfId="0" applyFont="1" applyFill="1" applyBorder="1" applyAlignment="1">
      <alignment wrapText="1"/>
    </xf>
    <xf numFmtId="0" fontId="78" fillId="33" borderId="10" xfId="0" applyFont="1" applyFill="1" applyBorder="1" applyAlignment="1">
      <alignment/>
    </xf>
    <xf numFmtId="49" fontId="0" fillId="33" borderId="13" xfId="0" applyNumberFormat="1" applyFill="1" applyBorder="1" applyAlignment="1">
      <alignment horizontal="center" vertical="top"/>
    </xf>
    <xf numFmtId="174" fontId="0" fillId="33" borderId="10" xfId="44" applyNumberFormat="1" applyFont="1" applyFill="1" applyBorder="1" applyAlignment="1">
      <alignment vertical="top"/>
    </xf>
    <xf numFmtId="0" fontId="78" fillId="35" borderId="0" xfId="0" applyFont="1" applyFill="1" applyAlignment="1">
      <alignment horizontal="left" wrapText="1" indent="1"/>
    </xf>
    <xf numFmtId="0" fontId="7" fillId="11" borderId="31" xfId="0" applyFont="1" applyFill="1" applyBorder="1" applyAlignment="1">
      <alignment vertical="center" wrapText="1"/>
    </xf>
    <xf numFmtId="164" fontId="7" fillId="11" borderId="31" xfId="0" applyNumberFormat="1" applyFont="1" applyFill="1" applyBorder="1" applyAlignment="1">
      <alignment vertical="center" wrapText="1"/>
    </xf>
    <xf numFmtId="0" fontId="6" fillId="34" borderId="10" xfId="0" applyFont="1" applyFill="1" applyBorder="1" applyAlignment="1">
      <alignment vertical="top" wrapText="1"/>
    </xf>
    <xf numFmtId="164" fontId="67" fillId="33" borderId="10" xfId="44" applyNumberFormat="1" applyFont="1" applyFill="1" applyBorder="1" applyAlignment="1">
      <alignment/>
    </xf>
    <xf numFmtId="174" fontId="0" fillId="4" borderId="10" xfId="44" applyNumberFormat="1" applyFont="1" applyFill="1" applyBorder="1" applyAlignment="1">
      <alignment/>
    </xf>
    <xf numFmtId="174" fontId="67" fillId="4" borderId="10" xfId="44" applyNumberFormat="1" applyFont="1" applyFill="1" applyBorder="1" applyAlignment="1">
      <alignment wrapText="1"/>
    </xf>
    <xf numFmtId="164" fontId="86" fillId="11" borderId="10" xfId="0" applyNumberFormat="1" applyFont="1" applyFill="1" applyBorder="1" applyAlignment="1">
      <alignment vertical="center"/>
    </xf>
    <xf numFmtId="174" fontId="67" fillId="2" borderId="14" xfId="44" applyNumberFormat="1" applyFont="1" applyFill="1" applyBorder="1" applyAlignment="1">
      <alignment/>
    </xf>
    <xf numFmtId="174" fontId="67" fillId="2" borderId="10" xfId="44" applyNumberFormat="1" applyFont="1" applyFill="1" applyBorder="1" applyAlignment="1">
      <alignment wrapText="1"/>
    </xf>
    <xf numFmtId="174" fontId="0" fillId="4" borderId="10" xfId="0" applyNumberFormat="1" applyFill="1" applyBorder="1" applyAlignment="1">
      <alignment/>
    </xf>
    <xf numFmtId="174" fontId="67" fillId="4" borderId="10" xfId="0" applyNumberFormat="1" applyFont="1" applyFill="1" applyBorder="1" applyAlignment="1">
      <alignment/>
    </xf>
    <xf numFmtId="0" fontId="67" fillId="0" borderId="32" xfId="0" applyFont="1" applyBorder="1" applyAlignment="1">
      <alignment/>
    </xf>
    <xf numFmtId="6" fontId="69" fillId="0" borderId="10" xfId="0" applyNumberFormat="1" applyFont="1" applyBorder="1" applyAlignment="1">
      <alignment/>
    </xf>
    <xf numFmtId="164" fontId="67" fillId="33" borderId="22" xfId="44" applyNumberFormat="1" applyFont="1" applyFill="1" applyBorder="1" applyAlignment="1">
      <alignment/>
    </xf>
    <xf numFmtId="174" fontId="67" fillId="33" borderId="22" xfId="44" applyNumberFormat="1" applyFont="1" applyFill="1" applyBorder="1" applyAlignment="1">
      <alignment/>
    </xf>
    <xf numFmtId="174" fontId="67" fillId="0" borderId="22" xfId="44" applyNumberFormat="1" applyFont="1" applyBorder="1" applyAlignment="1">
      <alignment/>
    </xf>
    <xf numFmtId="174" fontId="67" fillId="2" borderId="20" xfId="44" applyNumberFormat="1" applyFont="1" applyFill="1" applyBorder="1" applyAlignment="1">
      <alignment wrapText="1"/>
    </xf>
    <xf numFmtId="174" fontId="0" fillId="0" borderId="0" xfId="44" applyNumberFormat="1" applyFont="1" applyAlignment="1">
      <alignment/>
    </xf>
    <xf numFmtId="174" fontId="0" fillId="0" borderId="0" xfId="0" applyNumberFormat="1" applyAlignment="1">
      <alignment/>
    </xf>
    <xf numFmtId="174" fontId="67" fillId="2" borderId="14" xfId="44" applyNumberFormat="1" applyFont="1" applyFill="1" applyBorder="1" applyAlignment="1">
      <alignment wrapText="1"/>
    </xf>
    <xf numFmtId="174" fontId="0" fillId="33" borderId="20" xfId="0" applyNumberFormat="1" applyFill="1" applyBorder="1" applyAlignment="1">
      <alignment/>
    </xf>
    <xf numFmtId="174" fontId="0" fillId="33" borderId="10" xfId="44" applyNumberFormat="1" applyFont="1" applyFill="1" applyBorder="1" applyAlignment="1">
      <alignment/>
    </xf>
    <xf numFmtId="0" fontId="0" fillId="34" borderId="10" xfId="0" applyFont="1" applyFill="1" applyBorder="1" applyAlignment="1">
      <alignment/>
    </xf>
    <xf numFmtId="0" fontId="0" fillId="34" borderId="10" xfId="0" applyFont="1" applyFill="1" applyBorder="1" applyAlignment="1">
      <alignment wrapText="1"/>
    </xf>
    <xf numFmtId="0" fontId="0" fillId="34" borderId="10" xfId="0" applyFont="1" applyFill="1" applyBorder="1" applyAlignment="1">
      <alignment horizontal="left"/>
    </xf>
    <xf numFmtId="174" fontId="87" fillId="33" borderId="10" xfId="44" applyNumberFormat="1" applyFont="1" applyFill="1" applyBorder="1" applyAlignment="1">
      <alignment vertical="top"/>
    </xf>
    <xf numFmtId="9" fontId="87" fillId="33" borderId="10" xfId="59" applyFont="1" applyFill="1" applyBorder="1" applyAlignment="1">
      <alignment horizontal="center" vertical="top"/>
    </xf>
    <xf numFmtId="0" fontId="87" fillId="33" borderId="10" xfId="0" applyFont="1" applyFill="1" applyBorder="1" applyAlignment="1">
      <alignment vertical="top"/>
    </xf>
    <xf numFmtId="164" fontId="87" fillId="33" borderId="10" xfId="44" applyNumberFormat="1" applyFont="1" applyFill="1" applyBorder="1" applyAlignment="1">
      <alignment vertical="top"/>
    </xf>
    <xf numFmtId="174" fontId="87" fillId="0" borderId="10" xfId="44" applyNumberFormat="1" applyFont="1" applyBorder="1" applyAlignment="1">
      <alignment vertical="top"/>
    </xf>
    <xf numFmtId="9" fontId="87" fillId="33" borderId="11" xfId="59" applyFont="1" applyFill="1" applyBorder="1" applyAlignment="1">
      <alignment horizontal="center" vertical="top"/>
    </xf>
    <xf numFmtId="164" fontId="87" fillId="33" borderId="11" xfId="0" applyNumberFormat="1" applyFont="1" applyFill="1" applyBorder="1" applyAlignment="1">
      <alignment vertical="top"/>
    </xf>
    <xf numFmtId="164" fontId="87" fillId="33" borderId="10" xfId="0" applyNumberFormat="1" applyFont="1" applyFill="1" applyBorder="1" applyAlignment="1">
      <alignment vertical="top"/>
    </xf>
    <xf numFmtId="164" fontId="87" fillId="0" borderId="10" xfId="44" applyNumberFormat="1" applyFont="1" applyBorder="1" applyAlignment="1">
      <alignment vertical="top"/>
    </xf>
    <xf numFmtId="164" fontId="87" fillId="33" borderId="22" xfId="44" applyNumberFormat="1" applyFont="1" applyFill="1" applyBorder="1" applyAlignment="1">
      <alignment vertical="top"/>
    </xf>
    <xf numFmtId="164" fontId="87" fillId="33" borderId="22" xfId="0" applyNumberFormat="1" applyFont="1" applyFill="1" applyBorder="1" applyAlignment="1">
      <alignment vertical="top"/>
    </xf>
    <xf numFmtId="0" fontId="87" fillId="33" borderId="10" xfId="0" applyFont="1" applyFill="1" applyBorder="1" applyAlignment="1">
      <alignment/>
    </xf>
    <xf numFmtId="174" fontId="87" fillId="33" borderId="11" xfId="44" applyNumberFormat="1" applyFont="1" applyFill="1" applyBorder="1" applyAlignment="1">
      <alignment vertical="top"/>
    </xf>
    <xf numFmtId="164" fontId="87" fillId="33" borderId="11" xfId="44" applyNumberFormat="1" applyFont="1" applyFill="1" applyBorder="1" applyAlignment="1">
      <alignment vertical="top"/>
    </xf>
    <xf numFmtId="0" fontId="87" fillId="33" borderId="11" xfId="0" applyFont="1" applyFill="1" applyBorder="1" applyAlignment="1">
      <alignment vertical="top"/>
    </xf>
    <xf numFmtId="0" fontId="87" fillId="33" borderId="22" xfId="0" applyFont="1" applyFill="1" applyBorder="1" applyAlignment="1">
      <alignment vertical="top"/>
    </xf>
    <xf numFmtId="164" fontId="72" fillId="33" borderId="10" xfId="0" applyNumberFormat="1" applyFont="1" applyFill="1" applyBorder="1" applyAlignment="1">
      <alignment vertical="top"/>
    </xf>
    <xf numFmtId="164" fontId="72" fillId="33" borderId="28" xfId="44" applyNumberFormat="1" applyFont="1" applyFill="1" applyBorder="1" applyAlignment="1">
      <alignment vertical="top"/>
    </xf>
    <xf numFmtId="174" fontId="87" fillId="33" borderId="14" xfId="44" applyNumberFormat="1" applyFont="1" applyFill="1" applyBorder="1" applyAlignment="1">
      <alignment vertical="top"/>
    </xf>
    <xf numFmtId="37" fontId="87" fillId="33" borderId="10" xfId="0" applyNumberFormat="1" applyFont="1" applyFill="1" applyBorder="1" applyAlignment="1">
      <alignment vertical="top"/>
    </xf>
    <xf numFmtId="164" fontId="87" fillId="33" borderId="13" xfId="44" applyNumberFormat="1" applyFont="1" applyFill="1" applyBorder="1" applyAlignment="1">
      <alignment vertical="top"/>
    </xf>
    <xf numFmtId="174" fontId="87" fillId="33" borderId="10" xfId="44" applyNumberFormat="1" applyFont="1" applyFill="1" applyBorder="1" applyAlignment="1">
      <alignment vertical="top" wrapText="1"/>
    </xf>
    <xf numFmtId="164" fontId="87" fillId="33" borderId="13" xfId="0" applyNumberFormat="1" applyFont="1" applyFill="1" applyBorder="1" applyAlignment="1">
      <alignment vertical="top"/>
    </xf>
    <xf numFmtId="174" fontId="87" fillId="33" borderId="13" xfId="44" applyNumberFormat="1" applyFont="1" applyFill="1" applyBorder="1" applyAlignment="1">
      <alignment vertical="top"/>
    </xf>
    <xf numFmtId="9" fontId="87" fillId="33" borderId="13" xfId="59" applyFont="1" applyFill="1" applyBorder="1" applyAlignment="1">
      <alignment horizontal="center" vertical="top"/>
    </xf>
    <xf numFmtId="0" fontId="87" fillId="33" borderId="13" xfId="0" applyFont="1" applyFill="1" applyBorder="1" applyAlignment="1">
      <alignment vertical="top"/>
    </xf>
    <xf numFmtId="174" fontId="87" fillId="33" borderId="10" xfId="44" applyNumberFormat="1" applyFont="1" applyFill="1" applyBorder="1" applyAlignment="1">
      <alignment horizontal="right" vertical="top"/>
    </xf>
    <xf numFmtId="174" fontId="87" fillId="0" borderId="22" xfId="44" applyNumberFormat="1" applyFont="1" applyBorder="1" applyAlignment="1">
      <alignment vertical="top"/>
    </xf>
    <xf numFmtId="0" fontId="87" fillId="0" borderId="10" xfId="0" applyFont="1" applyBorder="1" applyAlignment="1">
      <alignment vertical="top"/>
    </xf>
    <xf numFmtId="164" fontId="87" fillId="0" borderId="10" xfId="0" applyNumberFormat="1" applyFont="1" applyBorder="1" applyAlignment="1">
      <alignment vertical="top"/>
    </xf>
    <xf numFmtId="164" fontId="87" fillId="33" borderId="10" xfId="0" applyNumberFormat="1" applyFont="1" applyFill="1" applyBorder="1" applyAlignment="1">
      <alignment horizontal="center" vertical="top"/>
    </xf>
    <xf numFmtId="174" fontId="72" fillId="33" borderId="11" xfId="44" applyNumberFormat="1" applyFont="1" applyFill="1" applyBorder="1" applyAlignment="1">
      <alignment vertical="top"/>
    </xf>
    <xf numFmtId="0" fontId="87" fillId="34" borderId="10" xfId="0" applyFont="1" applyFill="1" applyBorder="1" applyAlignment="1">
      <alignment horizontal="center" vertical="top" wrapText="1"/>
    </xf>
    <xf numFmtId="0" fontId="87" fillId="34" borderId="10" xfId="0" applyFont="1" applyFill="1" applyBorder="1" applyAlignment="1">
      <alignment horizontal="center" vertical="top"/>
    </xf>
    <xf numFmtId="0" fontId="87" fillId="33" borderId="10" xfId="0" applyFont="1" applyFill="1" applyBorder="1" applyAlignment="1">
      <alignment horizontal="center" vertical="top"/>
    </xf>
    <xf numFmtId="0" fontId="87" fillId="34" borderId="13" xfId="0" applyFont="1" applyFill="1" applyBorder="1" applyAlignment="1">
      <alignment horizontal="center" vertical="top"/>
    </xf>
    <xf numFmtId="0" fontId="87" fillId="33" borderId="13" xfId="0" applyFont="1" applyFill="1" applyBorder="1" applyAlignment="1">
      <alignment horizontal="center" vertical="top"/>
    </xf>
    <xf numFmtId="0" fontId="87" fillId="34" borderId="10" xfId="0" applyFont="1" applyFill="1" applyBorder="1" applyAlignment="1">
      <alignment horizontal="center"/>
    </xf>
    <xf numFmtId="0" fontId="87" fillId="33" borderId="10" xfId="0" applyFont="1" applyFill="1" applyBorder="1" applyAlignment="1">
      <alignment horizontal="center"/>
    </xf>
    <xf numFmtId="0" fontId="87" fillId="33" borderId="11" xfId="0" applyFont="1" applyFill="1" applyBorder="1" applyAlignment="1">
      <alignment horizontal="center" vertical="top"/>
    </xf>
    <xf numFmtId="0" fontId="87" fillId="34" borderId="11" xfId="0" applyFont="1" applyFill="1" applyBorder="1" applyAlignment="1">
      <alignment horizontal="center"/>
    </xf>
    <xf numFmtId="0" fontId="87" fillId="33" borderId="22" xfId="0" applyFont="1" applyFill="1" applyBorder="1" applyAlignment="1">
      <alignment horizontal="center" vertical="top"/>
    </xf>
    <xf numFmtId="0" fontId="87" fillId="34" borderId="11" xfId="0" applyFont="1" applyFill="1" applyBorder="1" applyAlignment="1">
      <alignment horizontal="center" vertical="top"/>
    </xf>
    <xf numFmtId="0" fontId="87" fillId="33" borderId="10" xfId="0" applyFont="1" applyFill="1" applyBorder="1" applyAlignment="1">
      <alignment wrapText="1"/>
    </xf>
    <xf numFmtId="0" fontId="67" fillId="33" borderId="13" xfId="0" applyFont="1" applyFill="1" applyBorder="1" applyAlignment="1">
      <alignment vertical="top"/>
    </xf>
    <xf numFmtId="49" fontId="67" fillId="33" borderId="10" xfId="0" applyNumberFormat="1" applyFont="1" applyFill="1" applyBorder="1" applyAlignment="1">
      <alignment horizontal="center" vertical="top" wrapText="1"/>
    </xf>
    <xf numFmtId="0" fontId="88" fillId="33" borderId="13" xfId="0" applyFont="1" applyFill="1" applyBorder="1" applyAlignment="1">
      <alignment vertical="top" wrapText="1"/>
    </xf>
    <xf numFmtId="0" fontId="88" fillId="35" borderId="13" xfId="0" applyFont="1" applyFill="1" applyBorder="1" applyAlignment="1">
      <alignment vertical="top" wrapText="1"/>
    </xf>
    <xf numFmtId="0" fontId="5" fillId="35" borderId="10" xfId="0" applyFont="1" applyFill="1" applyBorder="1" applyAlignment="1">
      <alignment vertical="top" wrapText="1"/>
    </xf>
    <xf numFmtId="174" fontId="0" fillId="33" borderId="10" xfId="44" applyNumberFormat="1" applyFont="1" applyFill="1" applyBorder="1" applyAlignment="1">
      <alignment vertical="top"/>
    </xf>
    <xf numFmtId="0" fontId="0" fillId="0" borderId="13" xfId="0" applyBorder="1" applyAlignment="1">
      <alignment/>
    </xf>
    <xf numFmtId="0" fontId="78" fillId="0" borderId="13" xfId="0" applyFont="1" applyBorder="1" applyAlignment="1">
      <alignment vertical="top" wrapText="1"/>
    </xf>
    <xf numFmtId="6" fontId="0" fillId="33" borderId="10" xfId="0" applyNumberFormat="1" applyFont="1" applyFill="1" applyBorder="1" applyAlignment="1">
      <alignment vertical="top"/>
    </xf>
    <xf numFmtId="9" fontId="45" fillId="33" borderId="10" xfId="59" applyFont="1" applyFill="1" applyBorder="1" applyAlignment="1">
      <alignment horizontal="center" vertical="top"/>
    </xf>
    <xf numFmtId="0" fontId="45" fillId="33" borderId="10" xfId="0" applyFont="1" applyFill="1" applyBorder="1" applyAlignment="1">
      <alignment vertical="top"/>
    </xf>
    <xf numFmtId="164" fontId="46" fillId="33" borderId="10" xfId="44" applyNumberFormat="1" applyFont="1" applyFill="1" applyBorder="1" applyAlignment="1">
      <alignment vertical="top"/>
    </xf>
    <xf numFmtId="174" fontId="45" fillId="33" borderId="10" xfId="44" applyNumberFormat="1" applyFont="1" applyFill="1" applyBorder="1" applyAlignment="1">
      <alignment vertical="top"/>
    </xf>
    <xf numFmtId="164" fontId="46" fillId="33" borderId="10" xfId="0" applyNumberFormat="1" applyFont="1" applyFill="1" applyBorder="1" applyAlignment="1">
      <alignment vertical="top"/>
    </xf>
    <xf numFmtId="174" fontId="46" fillId="33" borderId="10" xfId="44" applyNumberFormat="1" applyFont="1" applyFill="1" applyBorder="1" applyAlignment="1">
      <alignment vertical="top"/>
    </xf>
    <xf numFmtId="49" fontId="46" fillId="33" borderId="10" xfId="0" applyNumberFormat="1" applyFont="1" applyFill="1" applyBorder="1" applyAlignment="1">
      <alignment horizontal="center" vertical="top"/>
    </xf>
    <xf numFmtId="9" fontId="45" fillId="33" borderId="11" xfId="59" applyFont="1" applyFill="1" applyBorder="1" applyAlignment="1">
      <alignment horizontal="center" vertical="top"/>
    </xf>
    <xf numFmtId="0" fontId="0" fillId="33" borderId="11" xfId="0" applyFill="1" applyBorder="1" applyAlignment="1">
      <alignment/>
    </xf>
    <xf numFmtId="0" fontId="78" fillId="0" borderId="0" xfId="0" applyFont="1" applyAlignment="1">
      <alignment horizontal="left" vertical="top" wrapText="1"/>
    </xf>
    <xf numFmtId="174" fontId="0" fillId="33" borderId="10" xfId="44" applyNumberFormat="1" applyFont="1" applyFill="1" applyBorder="1" applyAlignment="1">
      <alignment vertical="top"/>
    </xf>
    <xf numFmtId="174" fontId="0" fillId="33" borderId="0" xfId="44" applyNumberFormat="1" applyFont="1" applyFill="1" applyAlignment="1">
      <alignment vertical="top"/>
    </xf>
    <xf numFmtId="174" fontId="46" fillId="33" borderId="0" xfId="44" applyNumberFormat="1" applyFont="1" applyFill="1" applyAlignment="1">
      <alignment vertical="top"/>
    </xf>
    <xf numFmtId="174" fontId="0" fillId="33" borderId="10" xfId="44" applyNumberFormat="1" applyFont="1" applyFill="1" applyBorder="1" applyAlignment="1">
      <alignment/>
    </xf>
    <xf numFmtId="174" fontId="0" fillId="33" borderId="0" xfId="44" applyNumberFormat="1" applyFont="1" applyFill="1" applyAlignment="1">
      <alignment/>
    </xf>
    <xf numFmtId="174" fontId="0" fillId="33" borderId="13" xfId="44" applyNumberFormat="1" applyFont="1" applyFill="1" applyBorder="1" applyAlignment="1">
      <alignment vertical="top"/>
    </xf>
    <xf numFmtId="174" fontId="0" fillId="33" borderId="11" xfId="44" applyNumberFormat="1" applyFont="1" applyFill="1" applyBorder="1" applyAlignment="1">
      <alignment vertical="top"/>
    </xf>
    <xf numFmtId="174" fontId="72" fillId="33" borderId="10" xfId="44" applyNumberFormat="1" applyFont="1" applyFill="1" applyBorder="1" applyAlignment="1">
      <alignment vertical="top"/>
    </xf>
    <xf numFmtId="174" fontId="0" fillId="0" borderId="0" xfId="44" applyNumberFormat="1" applyFont="1" applyAlignment="1">
      <alignment/>
    </xf>
    <xf numFmtId="174" fontId="0" fillId="0" borderId="0" xfId="44" applyNumberFormat="1" applyFont="1" applyBorder="1" applyAlignment="1">
      <alignment/>
    </xf>
    <xf numFmtId="0" fontId="0" fillId="33" borderId="31" xfId="0" applyFill="1" applyBorder="1" applyAlignment="1">
      <alignment/>
    </xf>
    <xf numFmtId="0" fontId="78" fillId="35" borderId="0" xfId="0" applyFont="1" applyFill="1" applyAlignment="1">
      <alignment vertical="top" wrapText="1"/>
    </xf>
    <xf numFmtId="0" fontId="78" fillId="35" borderId="11" xfId="0" applyFont="1" applyFill="1" applyBorder="1" applyAlignment="1">
      <alignment vertical="top" wrapText="1"/>
    </xf>
    <xf numFmtId="49" fontId="0" fillId="35" borderId="11" xfId="0" applyNumberFormat="1" applyFont="1" applyFill="1" applyBorder="1" applyAlignment="1">
      <alignment horizontal="center"/>
    </xf>
    <xf numFmtId="0" fontId="82" fillId="0" borderId="10" xfId="0" applyFont="1" applyBorder="1" applyAlignment="1">
      <alignment wrapText="1"/>
    </xf>
    <xf numFmtId="0" fontId="82" fillId="0" borderId="10" xfId="0" applyFont="1" applyBorder="1" applyAlignment="1">
      <alignment vertical="top" wrapText="1"/>
    </xf>
    <xf numFmtId="0" fontId="78" fillId="35" borderId="0" xfId="0" applyFont="1" applyFill="1" applyAlignment="1">
      <alignment horizontal="left" vertical="top" wrapText="1"/>
    </xf>
    <xf numFmtId="0" fontId="78" fillId="35" borderId="13" xfId="0" applyNumberFormat="1" applyFont="1" applyFill="1" applyBorder="1" applyAlignment="1">
      <alignment wrapText="1"/>
    </xf>
    <xf numFmtId="0" fontId="78" fillId="35" borderId="10" xfId="0" applyNumberFormat="1" applyFont="1" applyFill="1" applyBorder="1" applyAlignment="1">
      <alignment vertical="top" wrapText="1"/>
    </xf>
    <xf numFmtId="0" fontId="78" fillId="35" borderId="10" xfId="0" applyNumberFormat="1" applyFont="1" applyFill="1" applyBorder="1" applyAlignment="1">
      <alignment wrapText="1"/>
    </xf>
    <xf numFmtId="0" fontId="88" fillId="35" borderId="13" xfId="0" applyNumberFormat="1" applyFont="1" applyFill="1" applyBorder="1" applyAlignment="1">
      <alignment vertical="top" wrapText="1"/>
    </xf>
    <xf numFmtId="0" fontId="78" fillId="35" borderId="13" xfId="0" applyFont="1" applyFill="1" applyBorder="1" applyAlignment="1">
      <alignment vertical="top" wrapText="1"/>
    </xf>
    <xf numFmtId="49" fontId="67" fillId="35" borderId="11" xfId="0" applyNumberFormat="1" applyFont="1" applyFill="1" applyBorder="1" applyAlignment="1">
      <alignment horizontal="center" vertical="top" wrapText="1"/>
    </xf>
    <xf numFmtId="174" fontId="0" fillId="0" borderId="10" xfId="44" applyNumberFormat="1" applyFont="1" applyBorder="1" applyAlignment="1">
      <alignment/>
    </xf>
    <xf numFmtId="0" fontId="0" fillId="35" borderId="10" xfId="0" applyFill="1" applyBorder="1" applyAlignment="1">
      <alignment horizontal="center"/>
    </xf>
    <xf numFmtId="49" fontId="67" fillId="35" borderId="10" xfId="0" applyNumberFormat="1" applyFont="1" applyFill="1" applyBorder="1" applyAlignment="1">
      <alignment horizontal="center" vertical="top" wrapText="1"/>
    </xf>
    <xf numFmtId="0" fontId="82" fillId="0" borderId="0" xfId="0" applyFont="1" applyAlignment="1">
      <alignment horizontal="left" wrapText="1"/>
    </xf>
    <xf numFmtId="0" fontId="82" fillId="0" borderId="0" xfId="0" applyFont="1" applyAlignment="1">
      <alignment horizontal="left" vertical="top" wrapText="1"/>
    </xf>
    <xf numFmtId="0" fontId="78" fillId="0" borderId="10" xfId="0" applyFont="1" applyBorder="1" applyAlignment="1">
      <alignment horizontal="left" wrapText="1"/>
    </xf>
    <xf numFmtId="0" fontId="69" fillId="35" borderId="10" xfId="0" applyFont="1" applyFill="1" applyBorder="1" applyAlignment="1">
      <alignment vertical="top"/>
    </xf>
    <xf numFmtId="0" fontId="69" fillId="35" borderId="10" xfId="0" applyFont="1" applyFill="1" applyBorder="1" applyAlignment="1">
      <alignment vertical="top" wrapText="1"/>
    </xf>
    <xf numFmtId="0" fontId="0" fillId="35" borderId="10" xfId="0" applyFont="1" applyFill="1" applyBorder="1" applyAlignment="1">
      <alignment vertical="top" wrapText="1"/>
    </xf>
    <xf numFmtId="0" fontId="0" fillId="35" borderId="10" xfId="0" applyFont="1" applyFill="1" applyBorder="1" applyAlignment="1">
      <alignment wrapText="1"/>
    </xf>
    <xf numFmtId="0" fontId="69" fillId="34" borderId="0" xfId="0" applyFont="1" applyFill="1" applyAlignment="1">
      <alignment vertical="top" wrapText="1"/>
    </xf>
    <xf numFmtId="0" fontId="69" fillId="34" borderId="10" xfId="0" applyFont="1" applyFill="1" applyBorder="1" applyAlignment="1">
      <alignment wrapText="1"/>
    </xf>
    <xf numFmtId="0" fontId="9" fillId="6" borderId="22" xfId="0" applyFont="1" applyFill="1" applyBorder="1" applyAlignment="1">
      <alignment horizontal="center" vertical="center" wrapText="1"/>
    </xf>
    <xf numFmtId="0" fontId="87" fillId="0" borderId="33" xfId="0" applyFont="1" applyBorder="1" applyAlignment="1">
      <alignment horizontal="center" vertical="center" wrapText="1"/>
    </xf>
    <xf numFmtId="0" fontId="87" fillId="0" borderId="20" xfId="0" applyFont="1" applyBorder="1" applyAlignment="1">
      <alignment horizontal="center" vertical="center" wrapText="1"/>
    </xf>
    <xf numFmtId="0" fontId="89" fillId="0" borderId="34" xfId="0" applyFont="1" applyBorder="1" applyAlignment="1">
      <alignment wrapText="1"/>
    </xf>
    <xf numFmtId="0" fontId="0" fillId="0" borderId="34" xfId="0" applyBorder="1" applyAlignment="1">
      <alignment/>
    </xf>
    <xf numFmtId="0" fontId="90" fillId="0" borderId="10" xfId="0" applyFont="1" applyBorder="1" applyAlignment="1">
      <alignment/>
    </xf>
    <xf numFmtId="0" fontId="0" fillId="0" borderId="10" xfId="0" applyBorder="1" applyAlignment="1">
      <alignment/>
    </xf>
    <xf numFmtId="0" fontId="10" fillId="36" borderId="10" xfId="0" applyFont="1" applyFill="1" applyBorder="1" applyAlignment="1">
      <alignment horizontal="center" vertical="center" wrapText="1"/>
    </xf>
    <xf numFmtId="0" fontId="84" fillId="0" borderId="10" xfId="0" applyFont="1" applyBorder="1" applyAlignment="1">
      <alignment/>
    </xf>
    <xf numFmtId="49" fontId="86" fillId="0" borderId="10" xfId="0" applyNumberFormat="1" applyFont="1" applyBorder="1" applyAlignment="1">
      <alignment horizontal="center" wrapText="1"/>
    </xf>
    <xf numFmtId="0" fontId="91" fillId="33" borderId="22" xfId="0" applyFont="1" applyFill="1" applyBorder="1" applyAlignment="1">
      <alignment wrapText="1"/>
    </xf>
    <xf numFmtId="0" fontId="0" fillId="0" borderId="33" xfId="0" applyBorder="1" applyAlignment="1">
      <alignment/>
    </xf>
    <xf numFmtId="0" fontId="0" fillId="0" borderId="20" xfId="0" applyBorder="1" applyAlignment="1">
      <alignment/>
    </xf>
    <xf numFmtId="0" fontId="9" fillId="6" borderId="33"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89" fillId="0" borderId="10" xfId="0" applyFont="1" applyBorder="1" applyAlignment="1">
      <alignment wrapText="1"/>
    </xf>
    <xf numFmtId="0" fontId="92" fillId="34" borderId="22" xfId="0" applyFont="1" applyFill="1" applyBorder="1" applyAlignment="1">
      <alignment horizontal="center" vertical="center"/>
    </xf>
    <xf numFmtId="0" fontId="67" fillId="34" borderId="33" xfId="0" applyFont="1" applyFill="1" applyBorder="1" applyAlignment="1">
      <alignment horizontal="center" vertical="center"/>
    </xf>
    <xf numFmtId="0" fontId="67" fillId="34" borderId="20" xfId="0" applyFont="1" applyFill="1" applyBorder="1" applyAlignment="1">
      <alignment horizontal="center" vertical="center"/>
    </xf>
    <xf numFmtId="0" fontId="93" fillId="6" borderId="22" xfId="0" applyFont="1" applyFill="1" applyBorder="1" applyAlignment="1">
      <alignment horizontal="center" wrapText="1"/>
    </xf>
    <xf numFmtId="0" fontId="93" fillId="6" borderId="33" xfId="0" applyFont="1" applyFill="1" applyBorder="1" applyAlignment="1">
      <alignment horizontal="center" wrapText="1"/>
    </xf>
    <xf numFmtId="0" fontId="93" fillId="6" borderId="20" xfId="0" applyFont="1" applyFill="1" applyBorder="1" applyAlignment="1">
      <alignment horizontal="center" wrapText="1"/>
    </xf>
    <xf numFmtId="174" fontId="0" fillId="6" borderId="10" xfId="44" applyNumberFormat="1" applyFont="1" applyFill="1" applyBorder="1" applyAlignment="1">
      <alignment/>
    </xf>
    <xf numFmtId="0" fontId="0" fillId="6" borderId="10" xfId="0" applyFill="1" applyBorder="1" applyAlignment="1">
      <alignment/>
    </xf>
    <xf numFmtId="0" fontId="0" fillId="4" borderId="22" xfId="0" applyFill="1" applyBorder="1" applyAlignment="1">
      <alignment/>
    </xf>
    <xf numFmtId="0" fontId="0" fillId="4" borderId="33" xfId="0" applyFill="1" applyBorder="1" applyAlignment="1">
      <alignment/>
    </xf>
    <xf numFmtId="0" fontId="0" fillId="4" borderId="20" xfId="0" applyFill="1" applyBorder="1" applyAlignment="1">
      <alignment/>
    </xf>
    <xf numFmtId="174" fontId="67" fillId="2" borderId="10" xfId="44" applyNumberFormat="1" applyFont="1" applyFill="1" applyBorder="1" applyAlignment="1">
      <alignment wrapText="1"/>
    </xf>
    <xf numFmtId="174" fontId="67" fillId="3" borderId="10" xfId="44" applyNumberFormat="1"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12"/>
          <c:w val="0.891"/>
          <c:h val="0.94975"/>
        </c:manualLayout>
      </c:layout>
      <c:barChart>
        <c:barDir val="col"/>
        <c:grouping val="stacked"/>
        <c:varyColors val="0"/>
        <c:ser>
          <c:idx val="0"/>
          <c:order val="0"/>
          <c:tx>
            <c:strRef>
              <c:f>'Summary Sheet'!$D$4:$D$7</c:f>
              <c:strCache>
                <c:ptCount val="1"/>
                <c:pt idx="0">
                  <c:v>Snake Upper Columbia Mid Columbia Lower Columbia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'Summary Sheet'!$G$4:$G$8</c:f>
              <c:numCache/>
            </c:numRef>
          </c:val>
        </c:ser>
        <c:ser>
          <c:idx val="1"/>
          <c:order val="1"/>
          <c:tx>
            <c:strRef>
              <c:f>'Summary Sheet'!$L$2</c:f>
              <c:strCache>
                <c:ptCount val="1"/>
                <c:pt idx="0">
                  <c:v>RPA Recommends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'Summary Sheet'!$L$4:$L$8</c:f>
              <c:numCache/>
            </c:numRef>
          </c:val>
        </c:ser>
        <c:ser>
          <c:idx val="2"/>
          <c:order val="2"/>
          <c:tx>
            <c:strRef>
              <c:f>'Summary Sheet'!$M$3</c:f>
              <c:strCache>
                <c:ptCount val="1"/>
                <c:pt idx="0">
                  <c:v>Total Other Adds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'Summary Sheet'!$M$4:$M$8</c:f>
              <c:numCache/>
            </c:numRef>
          </c:val>
        </c:ser>
        <c:overlap val="100"/>
        <c:axId val="1991596"/>
        <c:axId val="41823517"/>
      </c:barChart>
      <c:catAx>
        <c:axId val="199159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1823517"/>
        <c:crosses val="autoZero"/>
        <c:auto val="1"/>
        <c:lblOffset val="100"/>
        <c:tickLblSkip val="1"/>
        <c:noMultiLvlLbl val="0"/>
      </c:catAx>
      <c:valAx>
        <c:axId val="4182351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91596"/>
        <c:crossesAt val="1"/>
        <c:crossBetween val="between"/>
        <c:dispUnits/>
      </c:valAx>
      <c:spPr>
        <a:solidFill>
          <a:srgbClr val="FFFFFF"/>
        </a:solidFill>
        <a:ln w="3175">
          <a:noFill/>
        </a:ln>
      </c:spPr>
    </c:plotArea>
    <c:legend>
      <c:legendPos val="r"/>
      <c:layout>
        <c:manualLayout>
          <c:xMode val="edge"/>
          <c:yMode val="edge"/>
          <c:x val="0.68375"/>
          <c:y val="0.33325"/>
          <c:w val="0.308"/>
          <c:h val="0.321"/>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655"/>
          <c:y val="0.10075"/>
          <c:w val="0.60525"/>
          <c:h val="0.8567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D7E4BD"/>
              </a:solidFill>
              <a:ln w="3175">
                <a:noFill/>
              </a:ln>
            </c:spPr>
          </c:dPt>
          <c:dPt>
            <c:idx val="3"/>
            <c:spPr>
              <a:solidFill>
                <a:srgbClr val="8064A2"/>
              </a:solidFill>
              <a:ln w="3175">
                <a:noFill/>
              </a:ln>
            </c:spPr>
          </c:dPt>
          <c:dPt>
            <c:idx val="4"/>
            <c:spPr>
              <a:solidFill>
                <a:srgbClr val="DCE6F2"/>
              </a:solidFill>
              <a:ln w="3175">
                <a:noFill/>
              </a:ln>
            </c:spPr>
          </c:dPt>
          <c:dLbls>
            <c:numFmt formatCode="General" sourceLinked="1"/>
            <c:spPr>
              <a:noFill/>
              <a:ln w="3175">
                <a:noFill/>
              </a:ln>
            </c:spPr>
            <c:showLegendKey val="0"/>
            <c:showVal val="0"/>
            <c:showBubbleSize val="0"/>
            <c:showCatName val="1"/>
            <c:showSerName val="0"/>
            <c:showLeaderLines val="0"/>
            <c:showPercent val="1"/>
          </c:dLbls>
          <c:cat>
            <c:strRef>
              <c:f>'Summary Sheet'!$D$4:$D$8</c:f>
              <c:strCache/>
            </c:strRef>
          </c:cat>
          <c:val>
            <c:numRef>
              <c:f>'Summary Sheet'!$G$4:$G$8</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view3D>
      <c:rotX val="30"/>
      <c:hPercent val="100"/>
      <c:rotY val="0"/>
      <c:depthPercent val="100"/>
      <c:rAngAx val="1"/>
    </c:view3D>
    <c:plotArea>
      <c:layout>
        <c:manualLayout>
          <c:xMode val="edge"/>
          <c:yMode val="edge"/>
          <c:x val="0.084"/>
          <c:y val="0.238"/>
          <c:w val="0.8295"/>
          <c:h val="0.66825"/>
        </c:manualLayout>
      </c:layout>
      <c:pie3DChart>
        <c:varyColors val="1"/>
        <c:ser>
          <c:idx val="0"/>
          <c:order val="0"/>
          <c:tx>
            <c:strRef>
              <c:f>'Summary Sheet'!$D$61</c:f>
              <c:strCache>
                <c:ptCount val="1"/>
                <c:pt idx="0">
                  <c:v>Upper Columbia</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Lbls>
            <c:numFmt formatCode="General" sourceLinked="1"/>
            <c:spPr>
              <a:noFill/>
              <a:ln w="3175">
                <a:noFill/>
              </a:ln>
            </c:spPr>
            <c:showLegendKey val="0"/>
            <c:showVal val="1"/>
            <c:showBubbleSize val="0"/>
            <c:showCatName val="1"/>
            <c:showSerName val="0"/>
            <c:showLeaderLines val="1"/>
            <c:showPercent val="0"/>
          </c:dLbls>
          <c:cat>
            <c:strRef>
              <c:f>'Summary Sheet'!$F$59:$N$59</c:f>
              <c:strCache/>
            </c:strRef>
          </c:cat>
          <c:val>
            <c:numRef>
              <c:f>'Summary Sheet'!$F$61:$N$61</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36"/>
          <c:y val="0.08525"/>
          <c:w val="0.917"/>
          <c:h val="0.898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Lbls>
            <c:dLbl>
              <c:idx val="2"/>
              <c:layout>
                <c:manualLayout>
                  <c:x val="0"/>
                  <c:y val="0"/>
                </c:manualLayout>
              </c:layout>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1"/>
              <c:showSerName val="0"/>
              <c:showPercent val="1"/>
            </c:dLbl>
            <c:numFmt formatCode="General" sourceLinked="1"/>
            <c:spPr>
              <a:noFill/>
              <a:ln w="3175">
                <a:noFill/>
              </a:ln>
            </c:spPr>
            <c:txPr>
              <a:bodyPr vert="horz" rot="0" anchor="ctr"/>
              <a:lstStyle/>
              <a:p>
                <a:pPr algn="ctr">
                  <a:defRPr lang="en-US" cap="none" sz="1100" b="1" i="0" u="none" baseline="0">
                    <a:solidFill>
                      <a:srgbClr val="000000"/>
                    </a:solidFill>
                    <a:latin typeface="Calibri"/>
                    <a:ea typeface="Calibri"/>
                    <a:cs typeface="Calibri"/>
                  </a:defRPr>
                </a:pPr>
              </a:p>
            </c:txPr>
            <c:showLegendKey val="0"/>
            <c:showVal val="1"/>
            <c:showBubbleSize val="0"/>
            <c:showCatName val="1"/>
            <c:showSerName val="0"/>
            <c:showLeaderLines val="1"/>
            <c:showPercent val="1"/>
          </c:dLbls>
          <c:cat>
            <c:strRef>
              <c:f>'Summary Sheet'!$F$59:$N$59</c:f>
              <c:strCache/>
            </c:strRef>
          </c:cat>
          <c:val>
            <c:numRef>
              <c:f>'Summary Sheet'!$F$65:$N$65</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84"/>
          <c:y val="0.099"/>
          <c:w val="0.82925"/>
          <c:h val="0.7982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Lbls>
            <c:dLbl>
              <c:idx val="1"/>
              <c:delete val="1"/>
            </c:dLbl>
            <c:dLbl>
              <c:idx val="2"/>
              <c:delete val="1"/>
            </c:dLbl>
            <c:dLbl>
              <c:idx val="3"/>
              <c:delete val="1"/>
            </c:dLbl>
            <c:numFmt formatCode="General" sourceLinked="1"/>
            <c:spPr>
              <a:noFill/>
              <a:ln w="3175">
                <a:noFill/>
              </a:ln>
            </c:spPr>
            <c:showLegendKey val="0"/>
            <c:showVal val="1"/>
            <c:showBubbleSize val="0"/>
            <c:showCatName val="1"/>
            <c:showSerName val="0"/>
            <c:showLeaderLines val="1"/>
            <c:showPercent val="0"/>
          </c:dLbls>
          <c:cat>
            <c:strRef>
              <c:f>'Summary Sheet'!$F$59:$N$59</c:f>
              <c:strCache/>
            </c:strRef>
          </c:cat>
          <c:val>
            <c:numRef>
              <c:f>'Summary Sheet'!$F$60:$N$60</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6"/>
          <c:y val="0.047"/>
          <c:w val="0.8775"/>
          <c:h val="0.9212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FFFF00"/>
              </a:solidFill>
              <a:ln w="3175">
                <a:noFill/>
              </a:ln>
            </c:spPr>
          </c:dPt>
          <c:dPt>
            <c:idx val="7"/>
            <c:spPr>
              <a:solidFill>
                <a:srgbClr val="D19392"/>
              </a:solidFill>
              <a:ln w="3175">
                <a:noFill/>
              </a:ln>
            </c:spPr>
          </c:dPt>
          <c:dPt>
            <c:idx val="8"/>
            <c:spPr>
              <a:solidFill>
                <a:srgbClr val="B9CD96"/>
              </a:solidFill>
              <a:ln w="3175">
                <a:noFill/>
              </a:ln>
            </c:spPr>
          </c:dPt>
          <c:dLbls>
            <c:dLbl>
              <c:idx val="0"/>
              <c:delete val="1"/>
            </c:dLbl>
            <c:dLbl>
              <c:idx val="2"/>
              <c:delete val="1"/>
            </c:dLbl>
            <c:dLbl>
              <c:idx val="3"/>
              <c:delete val="1"/>
            </c:dLbl>
            <c:dLbl>
              <c:idx val="8"/>
              <c:layout>
                <c:manualLayout>
                  <c:x val="0"/>
                  <c:y val="0"/>
                </c:manualLayout>
              </c:layout>
              <c:txPr>
                <a:bodyPr vert="horz" rot="0" anchor="ctr"/>
                <a:lstStyle/>
                <a:p>
                  <a:pPr algn="ctr">
                    <a:defRPr lang="en-US" cap="none" sz="14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1"/>
              <c:showSerName val="0"/>
              <c:showPercent val="0"/>
            </c:dLbl>
            <c:numFmt formatCode="General" sourceLinked="1"/>
            <c:spPr>
              <a:noFill/>
              <a:ln w="3175">
                <a:noFill/>
              </a:ln>
            </c:spPr>
            <c:txPr>
              <a:bodyPr vert="horz" rot="0" anchor="ctr"/>
              <a:lstStyle/>
              <a:p>
                <a:pPr algn="ctr">
                  <a:defRPr lang="en-US" cap="none" sz="1400" b="1" i="0" u="none" baseline="0">
                    <a:solidFill>
                      <a:srgbClr val="000000"/>
                    </a:solidFill>
                    <a:latin typeface="Calibri"/>
                    <a:ea typeface="Calibri"/>
                    <a:cs typeface="Calibri"/>
                  </a:defRPr>
                </a:pPr>
              </a:p>
            </c:txPr>
            <c:showLegendKey val="0"/>
            <c:showVal val="1"/>
            <c:showBubbleSize val="0"/>
            <c:showCatName val="1"/>
            <c:showSerName val="0"/>
            <c:showLeaderLines val="1"/>
            <c:showPercent val="0"/>
          </c:dLbls>
          <c:cat>
            <c:strRef>
              <c:f>'Summary Sheet'!$F$59:$N$59</c:f>
              <c:strCache/>
            </c:strRef>
          </c:cat>
          <c:val>
            <c:numRef>
              <c:f>'Summary Sheet'!$F$62:$N$62</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0325"/>
          <c:y val="0.003"/>
          <c:w val="0.93975"/>
          <c:h val="0.9907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Lbls>
            <c:dLbl>
              <c:idx val="0"/>
              <c:layout>
                <c:manualLayout>
                  <c:x val="0"/>
                  <c:y val="0"/>
                </c:manualLayout>
              </c:layout>
              <c:txPr>
                <a:bodyPr vert="horz" rot="0" anchor="ctr"/>
                <a:lstStyle/>
                <a:p>
                  <a:pPr algn="ctr">
                    <a:defRPr lang="en-US" cap="none" sz="12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1"/>
              <c:showSerName val="0"/>
              <c:showPercent val="0"/>
            </c:dLbl>
            <c:dLbl>
              <c:idx val="1"/>
              <c:layout>
                <c:manualLayout>
                  <c:x val="0"/>
                  <c:y val="0"/>
                </c:manualLayout>
              </c:layout>
              <c:txPr>
                <a:bodyPr vert="horz" rot="0" anchor="ctr"/>
                <a:lstStyle/>
                <a:p>
                  <a:pPr algn="ctr">
                    <a:defRPr lang="en-US" cap="none" sz="12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1"/>
              <c:showSerName val="0"/>
              <c:showPercent val="0"/>
            </c:dLbl>
            <c:dLbl>
              <c:idx val="2"/>
              <c:layout>
                <c:manualLayout>
                  <c:x val="0"/>
                  <c:y val="0"/>
                </c:manualLayout>
              </c:layout>
              <c:txPr>
                <a:bodyPr vert="horz" rot="0" anchor="ctr"/>
                <a:lstStyle/>
                <a:p>
                  <a:pPr algn="ctr">
                    <a:defRPr lang="en-US" cap="none" sz="12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1"/>
              <c:showSerName val="0"/>
              <c:showPercent val="0"/>
            </c:dLbl>
            <c:dLbl>
              <c:idx val="3"/>
              <c:layout>
                <c:manualLayout>
                  <c:x val="0"/>
                  <c:y val="0"/>
                </c:manualLayout>
              </c:layout>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1"/>
              <c:showSerName val="0"/>
              <c:showPercent val="0"/>
            </c:dLbl>
            <c:dLbl>
              <c:idx val="5"/>
              <c:layout>
                <c:manualLayout>
                  <c:x val="0"/>
                  <c:y val="0"/>
                </c:manualLayout>
              </c:layout>
              <c:txPr>
                <a:bodyPr vert="horz" rot="0" anchor="ctr"/>
                <a:lstStyle/>
                <a:p>
                  <a:pPr algn="ctr">
                    <a:defRPr lang="en-US" cap="none" sz="12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1"/>
              <c:showSerName val="0"/>
              <c:showPercent val="0"/>
            </c:dLbl>
            <c:dLbl>
              <c:idx val="7"/>
              <c:layout>
                <c:manualLayout>
                  <c:x val="0"/>
                  <c:y val="0"/>
                </c:manualLayout>
              </c:layout>
              <c:txPr>
                <a:bodyPr vert="horz" rot="0" anchor="ctr"/>
                <a:lstStyle/>
                <a:p>
                  <a:pPr algn="ctr">
                    <a:defRPr lang="en-US" cap="none" sz="12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1"/>
              <c:showSerName val="0"/>
              <c:showPercent val="0"/>
            </c:dLbl>
            <c:numFmt formatCode="General" sourceLinked="1"/>
            <c:spPr>
              <a:noFill/>
              <a:ln w="3175">
                <a:noFill/>
              </a:ln>
            </c:spPr>
            <c:showLegendKey val="0"/>
            <c:showVal val="1"/>
            <c:showBubbleSize val="0"/>
            <c:showCatName val="1"/>
            <c:showSerName val="0"/>
            <c:showLeaderLines val="1"/>
            <c:showPercent val="0"/>
          </c:dLbls>
          <c:cat>
            <c:strRef>
              <c:f>'Summary Sheet'!$G$59:$N$59</c:f>
              <c:strCache/>
            </c:strRef>
          </c:cat>
          <c:val>
            <c:numRef>
              <c:f>'Summary Sheet'!$G$63:$N$63</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005"/>
          <c:y val="0.02425"/>
          <c:w val="0.87725"/>
          <c:h val="0.921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'Summary Sheet'!$F$59:$M$59</c:f>
              <c:strCache/>
            </c:strRef>
          </c:cat>
          <c:val>
            <c:numRef>
              <c:f>'Summary Sheet'!$F$65:$M$65</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10</xdr:row>
      <xdr:rowOff>180975</xdr:rowOff>
    </xdr:from>
    <xdr:to>
      <xdr:col>8</xdr:col>
      <xdr:colOff>619125</xdr:colOff>
      <xdr:row>27</xdr:row>
      <xdr:rowOff>114300</xdr:rowOff>
    </xdr:to>
    <xdr:graphicFrame>
      <xdr:nvGraphicFramePr>
        <xdr:cNvPr id="1" name="Chart 2"/>
        <xdr:cNvGraphicFramePr/>
      </xdr:nvGraphicFramePr>
      <xdr:xfrm>
        <a:off x="1885950" y="2495550"/>
        <a:ext cx="5991225" cy="3171825"/>
      </xdr:xfrm>
      <a:graphic>
        <a:graphicData uri="http://schemas.openxmlformats.org/drawingml/2006/chart">
          <c:chart xmlns:c="http://schemas.openxmlformats.org/drawingml/2006/chart" r:id="rId1"/>
        </a:graphicData>
      </a:graphic>
    </xdr:graphicFrame>
    <xdr:clientData/>
  </xdr:twoCellAnchor>
  <xdr:twoCellAnchor>
    <xdr:from>
      <xdr:col>9</xdr:col>
      <xdr:colOff>133350</xdr:colOff>
      <xdr:row>10</xdr:row>
      <xdr:rowOff>180975</xdr:rowOff>
    </xdr:from>
    <xdr:to>
      <xdr:col>14</xdr:col>
      <xdr:colOff>581025</xdr:colOff>
      <xdr:row>27</xdr:row>
      <xdr:rowOff>104775</xdr:rowOff>
    </xdr:to>
    <xdr:graphicFrame>
      <xdr:nvGraphicFramePr>
        <xdr:cNvPr id="2" name="Chart 3"/>
        <xdr:cNvGraphicFramePr/>
      </xdr:nvGraphicFramePr>
      <xdr:xfrm>
        <a:off x="8239125" y="2495550"/>
        <a:ext cx="4838700" cy="3162300"/>
      </xdr:xfrm>
      <a:graphic>
        <a:graphicData uri="http://schemas.openxmlformats.org/drawingml/2006/chart">
          <c:chart xmlns:c="http://schemas.openxmlformats.org/drawingml/2006/chart" r:id="rId2"/>
        </a:graphicData>
      </a:graphic>
    </xdr:graphicFrame>
    <xdr:clientData/>
  </xdr:twoCellAnchor>
  <xdr:twoCellAnchor>
    <xdr:from>
      <xdr:col>3</xdr:col>
      <xdr:colOff>923925</xdr:colOff>
      <xdr:row>67</xdr:row>
      <xdr:rowOff>19050</xdr:rowOff>
    </xdr:from>
    <xdr:to>
      <xdr:col>8</xdr:col>
      <xdr:colOff>66675</xdr:colOff>
      <xdr:row>81</xdr:row>
      <xdr:rowOff>95250</xdr:rowOff>
    </xdr:to>
    <xdr:graphicFrame>
      <xdr:nvGraphicFramePr>
        <xdr:cNvPr id="3" name="Chart 4"/>
        <xdr:cNvGraphicFramePr/>
      </xdr:nvGraphicFramePr>
      <xdr:xfrm>
        <a:off x="2752725" y="14363700"/>
        <a:ext cx="4572000" cy="2743200"/>
      </xdr:xfrm>
      <a:graphic>
        <a:graphicData uri="http://schemas.openxmlformats.org/drawingml/2006/chart">
          <c:chart xmlns:c="http://schemas.openxmlformats.org/drawingml/2006/chart" r:id="rId3"/>
        </a:graphicData>
      </a:graphic>
    </xdr:graphicFrame>
    <xdr:clientData/>
  </xdr:twoCellAnchor>
  <xdr:twoCellAnchor>
    <xdr:from>
      <xdr:col>8</xdr:col>
      <xdr:colOff>276225</xdr:colOff>
      <xdr:row>75</xdr:row>
      <xdr:rowOff>76200</xdr:rowOff>
    </xdr:from>
    <xdr:to>
      <xdr:col>13</xdr:col>
      <xdr:colOff>466725</xdr:colOff>
      <xdr:row>92</xdr:row>
      <xdr:rowOff>85725</xdr:rowOff>
    </xdr:to>
    <xdr:graphicFrame>
      <xdr:nvGraphicFramePr>
        <xdr:cNvPr id="4" name="Chart 5"/>
        <xdr:cNvGraphicFramePr/>
      </xdr:nvGraphicFramePr>
      <xdr:xfrm>
        <a:off x="7534275" y="15944850"/>
        <a:ext cx="4572000" cy="3248025"/>
      </xdr:xfrm>
      <a:graphic>
        <a:graphicData uri="http://schemas.openxmlformats.org/drawingml/2006/chart">
          <c:chart xmlns:c="http://schemas.openxmlformats.org/drawingml/2006/chart" r:id="rId4"/>
        </a:graphicData>
      </a:graphic>
    </xdr:graphicFrame>
    <xdr:clientData/>
  </xdr:twoCellAnchor>
  <xdr:twoCellAnchor>
    <xdr:from>
      <xdr:col>14</xdr:col>
      <xdr:colOff>790575</xdr:colOff>
      <xdr:row>52</xdr:row>
      <xdr:rowOff>133350</xdr:rowOff>
    </xdr:from>
    <xdr:to>
      <xdr:col>22</xdr:col>
      <xdr:colOff>219075</xdr:colOff>
      <xdr:row>64</xdr:row>
      <xdr:rowOff>190500</xdr:rowOff>
    </xdr:to>
    <xdr:graphicFrame>
      <xdr:nvGraphicFramePr>
        <xdr:cNvPr id="5" name="Chart 5"/>
        <xdr:cNvGraphicFramePr/>
      </xdr:nvGraphicFramePr>
      <xdr:xfrm>
        <a:off x="13287375" y="11210925"/>
        <a:ext cx="4572000" cy="2743200"/>
      </xdr:xfrm>
      <a:graphic>
        <a:graphicData uri="http://schemas.openxmlformats.org/drawingml/2006/chart">
          <c:chart xmlns:c="http://schemas.openxmlformats.org/drawingml/2006/chart" r:id="rId5"/>
        </a:graphicData>
      </a:graphic>
    </xdr:graphicFrame>
    <xdr:clientData/>
  </xdr:twoCellAnchor>
  <xdr:twoCellAnchor>
    <xdr:from>
      <xdr:col>14</xdr:col>
      <xdr:colOff>514350</xdr:colOff>
      <xdr:row>35</xdr:row>
      <xdr:rowOff>47625</xdr:rowOff>
    </xdr:from>
    <xdr:to>
      <xdr:col>21</xdr:col>
      <xdr:colOff>485775</xdr:colOff>
      <xdr:row>49</xdr:row>
      <xdr:rowOff>38100</xdr:rowOff>
    </xdr:to>
    <xdr:graphicFrame>
      <xdr:nvGraphicFramePr>
        <xdr:cNvPr id="6" name="Chart 7"/>
        <xdr:cNvGraphicFramePr/>
      </xdr:nvGraphicFramePr>
      <xdr:xfrm>
        <a:off x="13011150" y="7124700"/>
        <a:ext cx="4505325" cy="3419475"/>
      </xdr:xfrm>
      <a:graphic>
        <a:graphicData uri="http://schemas.openxmlformats.org/drawingml/2006/chart">
          <c:chart xmlns:c="http://schemas.openxmlformats.org/drawingml/2006/chart" r:id="rId6"/>
        </a:graphicData>
      </a:graphic>
    </xdr:graphicFrame>
    <xdr:clientData/>
  </xdr:twoCellAnchor>
  <xdr:twoCellAnchor>
    <xdr:from>
      <xdr:col>15</xdr:col>
      <xdr:colOff>57150</xdr:colOff>
      <xdr:row>66</xdr:row>
      <xdr:rowOff>76200</xdr:rowOff>
    </xdr:from>
    <xdr:to>
      <xdr:col>22</xdr:col>
      <xdr:colOff>361950</xdr:colOff>
      <xdr:row>82</xdr:row>
      <xdr:rowOff>104775</xdr:rowOff>
    </xdr:to>
    <xdr:graphicFrame>
      <xdr:nvGraphicFramePr>
        <xdr:cNvPr id="7" name="Chart 8"/>
        <xdr:cNvGraphicFramePr/>
      </xdr:nvGraphicFramePr>
      <xdr:xfrm>
        <a:off x="13430250" y="14230350"/>
        <a:ext cx="4572000" cy="3076575"/>
      </xdr:xfrm>
      <a:graphic>
        <a:graphicData uri="http://schemas.openxmlformats.org/drawingml/2006/chart">
          <c:chart xmlns:c="http://schemas.openxmlformats.org/drawingml/2006/chart" r:id="rId7"/>
        </a:graphicData>
      </a:graphic>
    </xdr:graphicFrame>
    <xdr:clientData/>
  </xdr:twoCellAnchor>
  <xdr:twoCellAnchor>
    <xdr:from>
      <xdr:col>3</xdr:col>
      <xdr:colOff>904875</xdr:colOff>
      <xdr:row>34</xdr:row>
      <xdr:rowOff>180975</xdr:rowOff>
    </xdr:from>
    <xdr:to>
      <xdr:col>8</xdr:col>
      <xdr:colOff>47625</xdr:colOff>
      <xdr:row>48</xdr:row>
      <xdr:rowOff>133350</xdr:rowOff>
    </xdr:to>
    <xdr:graphicFrame>
      <xdr:nvGraphicFramePr>
        <xdr:cNvPr id="8" name="Chart 8"/>
        <xdr:cNvGraphicFramePr/>
      </xdr:nvGraphicFramePr>
      <xdr:xfrm>
        <a:off x="2733675" y="7067550"/>
        <a:ext cx="4572000" cy="3381375"/>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3:HZ256"/>
  <sheetViews>
    <sheetView zoomScale="67" zoomScaleNormal="67" workbookViewId="0" topLeftCell="A4">
      <pane ySplit="1" topLeftCell="A5" activePane="bottomLeft" state="frozen"/>
      <selection pane="topLeft" activeCell="B4" sqref="B4"/>
      <selection pane="bottomLeft" activeCell="G8" sqref="G8:H8"/>
    </sheetView>
  </sheetViews>
  <sheetFormatPr defaultColWidth="9.140625" defaultRowHeight="15"/>
  <cols>
    <col min="3" max="3" width="18.421875" style="5" customWidth="1"/>
    <col min="4" max="4" width="38.140625" style="6" customWidth="1"/>
    <col min="5" max="5" width="11.57421875" style="351" customWidth="1"/>
    <col min="6" max="6" width="42.140625" style="6" customWidth="1"/>
    <col min="7" max="7" width="11.421875" style="311" customWidth="1"/>
    <col min="8" max="8" width="12.00390625" style="311" customWidth="1"/>
    <col min="9" max="9" width="11.7109375" style="5" customWidth="1"/>
    <col min="10" max="10" width="10.421875" style="5" customWidth="1"/>
    <col min="11" max="11" width="10.8515625" style="5" customWidth="1"/>
    <col min="12" max="12" width="11.00390625" style="5" customWidth="1"/>
    <col min="13" max="13" width="12.00390625" style="5" customWidth="1"/>
    <col min="14" max="14" width="15.421875" style="66" customWidth="1"/>
    <col min="15" max="15" width="11.8515625" style="11" hidden="1" customWidth="1"/>
    <col min="16" max="16" width="15.421875" style="0" customWidth="1"/>
    <col min="17" max="17" width="14.7109375" style="276" customWidth="1"/>
    <col min="18" max="18" width="14.7109375" style="265" customWidth="1"/>
    <col min="19" max="19" width="17.57421875" style="643" bestFit="1" customWidth="1"/>
    <col min="20" max="20" width="13.57421875" style="0" customWidth="1"/>
    <col min="21" max="21" width="13.8515625" style="245" bestFit="1" customWidth="1"/>
  </cols>
  <sheetData>
    <row r="3" spans="3:21" ht="65.25" customHeight="1">
      <c r="C3" s="673" t="s">
        <v>634</v>
      </c>
      <c r="D3" s="674"/>
      <c r="E3" s="674"/>
      <c r="F3" s="674"/>
      <c r="G3" s="679" t="s">
        <v>643</v>
      </c>
      <c r="H3" s="679"/>
      <c r="I3" s="675" t="s">
        <v>633</v>
      </c>
      <c r="J3" s="676"/>
      <c r="K3" s="676"/>
      <c r="L3" s="676"/>
      <c r="M3" s="676"/>
      <c r="N3" s="677" t="s">
        <v>807</v>
      </c>
      <c r="O3" s="678"/>
      <c r="P3" s="678"/>
      <c r="Q3" s="678"/>
      <c r="R3" s="678"/>
      <c r="S3" s="670" t="s">
        <v>624</v>
      </c>
      <c r="T3" s="671"/>
      <c r="U3" s="672"/>
    </row>
    <row r="4" spans="3:21" ht="95.25" customHeight="1">
      <c r="C4" s="379" t="s">
        <v>652</v>
      </c>
      <c r="D4" s="379" t="s">
        <v>632</v>
      </c>
      <c r="E4" s="522" t="s">
        <v>12</v>
      </c>
      <c r="F4" s="379" t="s">
        <v>623</v>
      </c>
      <c r="G4" s="312" t="s">
        <v>621</v>
      </c>
      <c r="H4" s="228" t="s">
        <v>622</v>
      </c>
      <c r="I4" s="254" t="s">
        <v>597</v>
      </c>
      <c r="J4" s="252" t="s">
        <v>886</v>
      </c>
      <c r="K4" s="253" t="s">
        <v>598</v>
      </c>
      <c r="L4" s="255" t="s">
        <v>600</v>
      </c>
      <c r="M4" s="253" t="s">
        <v>804</v>
      </c>
      <c r="N4" s="377" t="s">
        <v>57</v>
      </c>
      <c r="O4" s="378" t="s">
        <v>49</v>
      </c>
      <c r="P4" s="226" t="s">
        <v>640</v>
      </c>
      <c r="Q4" s="268" t="s">
        <v>641</v>
      </c>
      <c r="R4" s="256" t="s">
        <v>642</v>
      </c>
      <c r="S4" s="247" t="s">
        <v>640</v>
      </c>
      <c r="T4" s="229" t="s">
        <v>605</v>
      </c>
      <c r="U4" s="247" t="s">
        <v>653</v>
      </c>
    </row>
    <row r="5" spans="2:21" s="48" customFormat="1" ht="87.75" customHeight="1">
      <c r="B5" s="48">
        <v>1</v>
      </c>
      <c r="C5" s="22" t="s">
        <v>625</v>
      </c>
      <c r="D5" s="494" t="s">
        <v>784</v>
      </c>
      <c r="E5" s="616" t="s">
        <v>13</v>
      </c>
      <c r="F5" s="619" t="s">
        <v>865</v>
      </c>
      <c r="G5" s="617" t="s">
        <v>866</v>
      </c>
      <c r="H5" s="617" t="s">
        <v>866</v>
      </c>
      <c r="I5" s="604" t="s">
        <v>748</v>
      </c>
      <c r="J5" s="605" t="s">
        <v>396</v>
      </c>
      <c r="K5" s="606" t="s">
        <v>33</v>
      </c>
      <c r="L5" s="607" t="s">
        <v>396</v>
      </c>
      <c r="M5" s="608" t="s">
        <v>33</v>
      </c>
      <c r="N5" s="297"/>
      <c r="O5" s="298"/>
      <c r="P5" s="307"/>
      <c r="Q5" s="300"/>
      <c r="R5" s="300"/>
      <c r="S5" s="630">
        <v>940000</v>
      </c>
      <c r="T5" s="307"/>
      <c r="U5" s="305"/>
    </row>
    <row r="6" spans="2:21" s="48" customFormat="1" ht="90" customHeight="1">
      <c r="B6" s="48">
        <v>2</v>
      </c>
      <c r="C6" s="22" t="s">
        <v>625</v>
      </c>
      <c r="D6" s="501" t="s">
        <v>783</v>
      </c>
      <c r="E6" s="337"/>
      <c r="F6" s="656" t="s">
        <v>867</v>
      </c>
      <c r="G6" s="313" t="s">
        <v>629</v>
      </c>
      <c r="H6" s="313"/>
      <c r="I6" s="605" t="s">
        <v>639</v>
      </c>
      <c r="J6" s="605" t="s">
        <v>396</v>
      </c>
      <c r="K6" s="606" t="s">
        <v>33</v>
      </c>
      <c r="L6" s="607" t="s">
        <v>396</v>
      </c>
      <c r="M6" s="608" t="s">
        <v>33</v>
      </c>
      <c r="N6" s="297"/>
      <c r="O6" s="298"/>
      <c r="P6" s="307"/>
      <c r="Q6" s="300"/>
      <c r="R6" s="300"/>
      <c r="S6" s="635"/>
      <c r="T6" s="307"/>
      <c r="U6" s="305"/>
    </row>
    <row r="7" spans="2:21" s="48" customFormat="1" ht="52.5" customHeight="1">
      <c r="B7" s="48">
        <v>3</v>
      </c>
      <c r="C7" s="22" t="s">
        <v>625</v>
      </c>
      <c r="D7" s="494" t="s">
        <v>782</v>
      </c>
      <c r="E7" s="337"/>
      <c r="F7" s="618" t="s">
        <v>868</v>
      </c>
      <c r="G7" s="313" t="s">
        <v>629</v>
      </c>
      <c r="H7" s="313"/>
      <c r="I7" s="605" t="s">
        <v>396</v>
      </c>
      <c r="J7" s="605" t="s">
        <v>396</v>
      </c>
      <c r="K7" s="606" t="s">
        <v>33</v>
      </c>
      <c r="L7" s="608" t="s">
        <v>33</v>
      </c>
      <c r="M7" s="608" t="s">
        <v>33</v>
      </c>
      <c r="N7" s="297"/>
      <c r="O7" s="298"/>
      <c r="P7" s="307"/>
      <c r="Q7" s="309"/>
      <c r="R7" s="300"/>
      <c r="S7" s="635"/>
      <c r="T7" s="307"/>
      <c r="U7" s="305"/>
    </row>
    <row r="8" spans="3:21" s="48" customFormat="1" ht="121.5" customHeight="1">
      <c r="C8" s="22" t="s">
        <v>625</v>
      </c>
      <c r="D8" s="501" t="s">
        <v>785</v>
      </c>
      <c r="E8" s="616" t="s">
        <v>13</v>
      </c>
      <c r="F8" s="619" t="s">
        <v>869</v>
      </c>
      <c r="G8" s="617" t="s">
        <v>866</v>
      </c>
      <c r="H8" s="617" t="s">
        <v>866</v>
      </c>
      <c r="I8" s="604" t="s">
        <v>748</v>
      </c>
      <c r="J8" s="605" t="s">
        <v>396</v>
      </c>
      <c r="K8" s="606" t="s">
        <v>33</v>
      </c>
      <c r="L8" s="607" t="s">
        <v>396</v>
      </c>
      <c r="M8" s="608" t="s">
        <v>33</v>
      </c>
      <c r="N8" s="297"/>
      <c r="O8" s="298"/>
      <c r="P8" s="307"/>
      <c r="Q8" s="309"/>
      <c r="R8" s="309"/>
      <c r="S8" s="635"/>
      <c r="T8" s="624">
        <v>776600</v>
      </c>
      <c r="U8" s="305"/>
    </row>
    <row r="9" spans="1:21" s="46" customFormat="1" ht="48.75">
      <c r="A9" s="46" t="s">
        <v>37</v>
      </c>
      <c r="B9" s="48">
        <v>4</v>
      </c>
      <c r="C9" s="22" t="s">
        <v>625</v>
      </c>
      <c r="D9" s="495" t="s">
        <v>786</v>
      </c>
      <c r="E9" s="307"/>
      <c r="F9" s="21"/>
      <c r="G9" s="314" t="s">
        <v>629</v>
      </c>
      <c r="H9" s="314"/>
      <c r="I9" s="606" t="s">
        <v>33</v>
      </c>
      <c r="J9" s="605" t="s">
        <v>396</v>
      </c>
      <c r="K9" s="606" t="s">
        <v>33</v>
      </c>
      <c r="L9" s="606" t="s">
        <v>33</v>
      </c>
      <c r="M9" s="606" t="s">
        <v>33</v>
      </c>
      <c r="N9" s="305"/>
      <c r="O9" s="298"/>
      <c r="P9" s="307"/>
      <c r="Q9" s="309"/>
      <c r="R9" s="309"/>
      <c r="S9" s="635"/>
      <c r="T9" s="307"/>
      <c r="U9" s="305"/>
    </row>
    <row r="10" spans="2:21" ht="36.75">
      <c r="B10" s="48"/>
      <c r="C10" s="22" t="s">
        <v>625</v>
      </c>
      <c r="D10" s="539" t="s">
        <v>796</v>
      </c>
      <c r="E10" s="307" t="s">
        <v>16</v>
      </c>
      <c r="F10" s="387" t="s">
        <v>612</v>
      </c>
      <c r="G10" s="314" t="s">
        <v>15</v>
      </c>
      <c r="H10" s="314" t="s">
        <v>177</v>
      </c>
      <c r="I10" s="606"/>
      <c r="J10" s="606"/>
      <c r="K10" s="606"/>
      <c r="L10" s="605" t="s">
        <v>396</v>
      </c>
      <c r="M10" s="606"/>
      <c r="N10" s="572">
        <v>1847220</v>
      </c>
      <c r="O10" s="298">
        <v>1</v>
      </c>
      <c r="P10" s="572">
        <v>1847220</v>
      </c>
      <c r="Q10" s="308"/>
      <c r="R10" s="309"/>
      <c r="S10" s="635"/>
      <c r="T10" s="307"/>
      <c r="U10" s="305"/>
    </row>
    <row r="11" spans="2:21" s="46" customFormat="1" ht="46.5" customHeight="1">
      <c r="B11" s="48">
        <v>6</v>
      </c>
      <c r="C11" s="22" t="s">
        <v>625</v>
      </c>
      <c r="D11" s="433" t="s">
        <v>645</v>
      </c>
      <c r="E11" s="307" t="s">
        <v>13</v>
      </c>
      <c r="F11" s="618" t="s">
        <v>876</v>
      </c>
      <c r="G11" s="314" t="s">
        <v>8</v>
      </c>
      <c r="H11" s="631" t="s">
        <v>870</v>
      </c>
      <c r="I11" s="609" t="s">
        <v>639</v>
      </c>
      <c r="J11" s="609" t="s">
        <v>396</v>
      </c>
      <c r="K11" s="610" t="s">
        <v>33</v>
      </c>
      <c r="L11" s="609" t="s">
        <v>396</v>
      </c>
      <c r="M11" s="609" t="s">
        <v>396</v>
      </c>
      <c r="N11" s="621">
        <v>992137</v>
      </c>
      <c r="O11" s="573">
        <v>1</v>
      </c>
      <c r="P11" s="574"/>
      <c r="Q11" s="621">
        <v>992137</v>
      </c>
      <c r="R11" s="309"/>
      <c r="S11" s="636"/>
      <c r="T11" s="108"/>
      <c r="U11" s="244"/>
    </row>
    <row r="12" spans="2:21" s="46" customFormat="1" ht="83.25" customHeight="1">
      <c r="B12" s="48"/>
      <c r="C12" s="22"/>
      <c r="D12" s="433" t="s">
        <v>645</v>
      </c>
      <c r="E12" s="409"/>
      <c r="F12" s="655" t="s">
        <v>877</v>
      </c>
      <c r="G12" s="314" t="s">
        <v>8</v>
      </c>
      <c r="H12" s="617" t="s">
        <v>878</v>
      </c>
      <c r="I12" s="609" t="s">
        <v>639</v>
      </c>
      <c r="J12" s="609" t="s">
        <v>396</v>
      </c>
      <c r="K12" s="610" t="s">
        <v>33</v>
      </c>
      <c r="L12" s="609" t="s">
        <v>396</v>
      </c>
      <c r="M12" s="609" t="s">
        <v>396</v>
      </c>
      <c r="N12" s="365"/>
      <c r="O12" s="573"/>
      <c r="P12" s="574"/>
      <c r="Q12" s="365"/>
      <c r="R12" s="309"/>
      <c r="S12" s="635">
        <v>65000</v>
      </c>
      <c r="T12" s="108"/>
      <c r="U12" s="545"/>
    </row>
    <row r="13" spans="2:21" s="46" customFormat="1" ht="36">
      <c r="B13" s="48"/>
      <c r="C13" s="22" t="s">
        <v>625</v>
      </c>
      <c r="D13" s="433" t="s">
        <v>645</v>
      </c>
      <c r="E13" s="307" t="s">
        <v>16</v>
      </c>
      <c r="F13" s="385" t="s">
        <v>613</v>
      </c>
      <c r="G13" s="314" t="s">
        <v>8</v>
      </c>
      <c r="H13" s="631" t="s">
        <v>871</v>
      </c>
      <c r="I13" s="605" t="s">
        <v>639</v>
      </c>
      <c r="J13" s="605" t="s">
        <v>639</v>
      </c>
      <c r="K13" s="606" t="s">
        <v>33</v>
      </c>
      <c r="L13" s="605" t="s">
        <v>396</v>
      </c>
      <c r="M13" s="606" t="s">
        <v>33</v>
      </c>
      <c r="N13" s="630">
        <v>532332</v>
      </c>
      <c r="O13" s="625">
        <v>1</v>
      </c>
      <c r="P13" s="626"/>
      <c r="Q13" s="630">
        <v>532332</v>
      </c>
      <c r="R13" s="627"/>
      <c r="S13" s="630"/>
      <c r="T13" s="307"/>
      <c r="U13" s="305"/>
    </row>
    <row r="14" spans="2:21" s="46" customFormat="1" ht="36">
      <c r="B14" s="48">
        <v>7</v>
      </c>
      <c r="C14" s="22" t="s">
        <v>625</v>
      </c>
      <c r="D14" s="433" t="s">
        <v>645</v>
      </c>
      <c r="E14" s="307" t="s">
        <v>78</v>
      </c>
      <c r="F14" s="382" t="s">
        <v>616</v>
      </c>
      <c r="G14" s="314" t="s">
        <v>8</v>
      </c>
      <c r="H14" s="631" t="s">
        <v>872</v>
      </c>
      <c r="I14" s="605" t="s">
        <v>639</v>
      </c>
      <c r="J14" s="605" t="s">
        <v>396</v>
      </c>
      <c r="K14" s="606" t="s">
        <v>33</v>
      </c>
      <c r="L14" s="605" t="s">
        <v>396</v>
      </c>
      <c r="M14" s="605" t="s">
        <v>396</v>
      </c>
      <c r="N14" s="630">
        <v>239306</v>
      </c>
      <c r="O14" s="625">
        <v>1</v>
      </c>
      <c r="P14" s="626"/>
      <c r="Q14" s="630">
        <v>239306</v>
      </c>
      <c r="R14" s="627"/>
      <c r="S14" s="630" t="s">
        <v>37</v>
      </c>
      <c r="T14" s="307"/>
      <c r="U14" s="305"/>
    </row>
    <row r="15" spans="2:21" s="46" customFormat="1" ht="36">
      <c r="B15" s="48">
        <v>8</v>
      </c>
      <c r="C15" s="22" t="s">
        <v>625</v>
      </c>
      <c r="D15" s="433" t="s">
        <v>645</v>
      </c>
      <c r="E15" s="307" t="s">
        <v>41</v>
      </c>
      <c r="F15" s="382" t="s">
        <v>17</v>
      </c>
      <c r="G15" s="314" t="s">
        <v>8</v>
      </c>
      <c r="H15" s="631" t="s">
        <v>873</v>
      </c>
      <c r="I15" s="605" t="s">
        <v>639</v>
      </c>
      <c r="J15" s="605" t="s">
        <v>396</v>
      </c>
      <c r="K15" s="606" t="s">
        <v>33</v>
      </c>
      <c r="L15" s="605" t="s">
        <v>396</v>
      </c>
      <c r="M15" s="605" t="s">
        <v>396</v>
      </c>
      <c r="N15" s="630">
        <v>125896</v>
      </c>
      <c r="O15" s="625">
        <v>1</v>
      </c>
      <c r="P15" s="628" t="s">
        <v>37</v>
      </c>
      <c r="Q15" s="630">
        <v>125896</v>
      </c>
      <c r="R15" s="627"/>
      <c r="S15" s="630"/>
      <c r="T15" s="307"/>
      <c r="U15" s="305"/>
    </row>
    <row r="16" spans="2:21" s="46" customFormat="1" ht="72">
      <c r="B16" s="48"/>
      <c r="C16" s="22" t="s">
        <v>625</v>
      </c>
      <c r="D16" s="549" t="s">
        <v>806</v>
      </c>
      <c r="E16" s="307" t="s">
        <v>13</v>
      </c>
      <c r="F16" s="382" t="s">
        <v>608</v>
      </c>
      <c r="G16" s="314" t="s">
        <v>9</v>
      </c>
      <c r="H16" s="631" t="s">
        <v>875</v>
      </c>
      <c r="I16" s="605" t="s">
        <v>639</v>
      </c>
      <c r="J16" s="605" t="s">
        <v>396</v>
      </c>
      <c r="K16" s="606" t="s">
        <v>33</v>
      </c>
      <c r="L16" s="606" t="s">
        <v>33</v>
      </c>
      <c r="M16" s="605" t="s">
        <v>396</v>
      </c>
      <c r="N16" s="630">
        <v>740000</v>
      </c>
      <c r="O16" s="625">
        <v>1</v>
      </c>
      <c r="P16" s="630">
        <v>740000</v>
      </c>
      <c r="Q16" s="629"/>
      <c r="R16" s="627"/>
      <c r="S16" s="637"/>
      <c r="T16" s="108"/>
      <c r="U16" s="244"/>
    </row>
    <row r="17" spans="2:21" s="46" customFormat="1" ht="90.75" customHeight="1">
      <c r="B17" s="48"/>
      <c r="C17" s="22" t="s">
        <v>625</v>
      </c>
      <c r="D17" s="620" t="s">
        <v>37</v>
      </c>
      <c r="E17" s="409" t="s">
        <v>13</v>
      </c>
      <c r="F17" s="653" t="s">
        <v>874</v>
      </c>
      <c r="G17" s="314" t="s">
        <v>9</v>
      </c>
      <c r="H17" s="617" t="s">
        <v>878</v>
      </c>
      <c r="I17" s="605" t="s">
        <v>639</v>
      </c>
      <c r="J17" s="605" t="s">
        <v>396</v>
      </c>
      <c r="K17" s="606" t="s">
        <v>33</v>
      </c>
      <c r="L17" s="606" t="s">
        <v>33</v>
      </c>
      <c r="M17" s="605" t="s">
        <v>396</v>
      </c>
      <c r="N17" s="628"/>
      <c r="O17" s="625"/>
      <c r="P17" s="628"/>
      <c r="Q17" s="629"/>
      <c r="R17" s="627"/>
      <c r="S17" s="630">
        <v>155000</v>
      </c>
      <c r="T17" s="108"/>
      <c r="U17" s="545"/>
    </row>
    <row r="18" spans="2:21" s="48" customFormat="1" ht="83.25" customHeight="1">
      <c r="B18" s="48">
        <v>9</v>
      </c>
      <c r="C18" s="22" t="s">
        <v>625</v>
      </c>
      <c r="D18" s="619" t="s">
        <v>879</v>
      </c>
      <c r="E18" s="299" t="s">
        <v>14</v>
      </c>
      <c r="F18" s="382" t="s">
        <v>533</v>
      </c>
      <c r="G18" s="315" t="s">
        <v>531</v>
      </c>
      <c r="H18" s="315" t="s">
        <v>532</v>
      </c>
      <c r="I18" s="604" t="s">
        <v>743</v>
      </c>
      <c r="J18" s="605" t="s">
        <v>396</v>
      </c>
      <c r="K18" s="606" t="s">
        <v>33</v>
      </c>
      <c r="L18" s="606" t="s">
        <v>33</v>
      </c>
      <c r="M18" s="606" t="s">
        <v>33</v>
      </c>
      <c r="N18" s="576">
        <v>318150</v>
      </c>
      <c r="O18" s="573">
        <v>1</v>
      </c>
      <c r="P18" s="576">
        <v>318150</v>
      </c>
      <c r="Q18" s="308"/>
      <c r="R18" s="309"/>
      <c r="S18" s="635"/>
      <c r="T18" s="307"/>
      <c r="U18" s="305"/>
    </row>
    <row r="19" spans="3:21" s="48" customFormat="1" ht="120.75" customHeight="1">
      <c r="C19" s="22" t="s">
        <v>625</v>
      </c>
      <c r="D19" s="433" t="s">
        <v>805</v>
      </c>
      <c r="E19" s="465"/>
      <c r="F19" s="385"/>
      <c r="G19" s="315"/>
      <c r="H19" s="315"/>
      <c r="I19" s="604">
        <v>50.5</v>
      </c>
      <c r="J19" s="605"/>
      <c r="K19" s="606"/>
      <c r="L19" s="606"/>
      <c r="M19" s="611"/>
      <c r="N19" s="366"/>
      <c r="O19" s="353"/>
      <c r="P19" s="366"/>
      <c r="Q19" s="414"/>
      <c r="R19" s="309"/>
      <c r="S19" s="635"/>
      <c r="T19" s="409"/>
      <c r="U19" s="305"/>
    </row>
    <row r="20" spans="3:21" s="48" customFormat="1" ht="103.5" customHeight="1">
      <c r="C20" s="22" t="s">
        <v>625</v>
      </c>
      <c r="D20" s="21"/>
      <c r="E20" s="307" t="s">
        <v>179</v>
      </c>
      <c r="F20" s="382" t="s">
        <v>42</v>
      </c>
      <c r="G20" s="314" t="s">
        <v>38</v>
      </c>
      <c r="H20" s="314" t="s">
        <v>180</v>
      </c>
      <c r="I20" s="606" t="s">
        <v>33</v>
      </c>
      <c r="J20" s="606" t="s">
        <v>33</v>
      </c>
      <c r="K20" s="606" t="s">
        <v>33</v>
      </c>
      <c r="L20" s="606" t="s">
        <v>33</v>
      </c>
      <c r="M20" s="611" t="s">
        <v>33</v>
      </c>
      <c r="N20" s="572">
        <v>51894</v>
      </c>
      <c r="O20" s="577">
        <v>1</v>
      </c>
      <c r="P20" s="574"/>
      <c r="Q20" s="578"/>
      <c r="R20" s="572">
        <v>51894</v>
      </c>
      <c r="S20" s="635"/>
      <c r="T20" s="307"/>
      <c r="U20" s="305"/>
    </row>
    <row r="21" spans="3:21" s="48" customFormat="1" ht="24.75">
      <c r="C21" s="22" t="s">
        <v>625</v>
      </c>
      <c r="D21" s="21"/>
      <c r="E21" s="307" t="s">
        <v>41</v>
      </c>
      <c r="F21" s="385" t="s">
        <v>42</v>
      </c>
      <c r="G21" s="314" t="s">
        <v>38</v>
      </c>
      <c r="H21" s="314" t="s">
        <v>178</v>
      </c>
      <c r="I21" s="606" t="s">
        <v>33</v>
      </c>
      <c r="J21" s="606" t="s">
        <v>33</v>
      </c>
      <c r="K21" s="606" t="s">
        <v>33</v>
      </c>
      <c r="L21" s="606" t="s">
        <v>33</v>
      </c>
      <c r="M21" s="611" t="s">
        <v>33</v>
      </c>
      <c r="N21" s="572">
        <v>216205</v>
      </c>
      <c r="O21" s="577">
        <v>1</v>
      </c>
      <c r="P21" s="574"/>
      <c r="Q21" s="578"/>
      <c r="R21" s="572">
        <v>216205</v>
      </c>
      <c r="S21" s="635"/>
      <c r="T21" s="307"/>
      <c r="U21" s="305"/>
    </row>
    <row r="22" spans="3:21" s="48" customFormat="1" ht="24.75">
      <c r="C22" s="22" t="s">
        <v>625</v>
      </c>
      <c r="D22" s="104"/>
      <c r="E22" s="307" t="s">
        <v>43</v>
      </c>
      <c r="F22" s="385" t="s">
        <v>42</v>
      </c>
      <c r="G22" s="314" t="s">
        <v>38</v>
      </c>
      <c r="H22" s="314" t="s">
        <v>181</v>
      </c>
      <c r="I22" s="606" t="s">
        <v>33</v>
      </c>
      <c r="J22" s="606" t="s">
        <v>33</v>
      </c>
      <c r="K22" s="606" t="s">
        <v>33</v>
      </c>
      <c r="L22" s="611" t="s">
        <v>33</v>
      </c>
      <c r="M22" s="611" t="s">
        <v>33</v>
      </c>
      <c r="N22" s="572">
        <v>188276</v>
      </c>
      <c r="O22" s="577">
        <v>1</v>
      </c>
      <c r="P22" s="574"/>
      <c r="Q22" s="578"/>
      <c r="R22" s="572">
        <v>188276</v>
      </c>
      <c r="S22" s="635"/>
      <c r="T22" s="307"/>
      <c r="U22" s="305"/>
    </row>
    <row r="23" spans="3:21" s="48" customFormat="1" ht="60.75">
      <c r="C23" s="22" t="s">
        <v>625</v>
      </c>
      <c r="D23" s="433" t="s">
        <v>644</v>
      </c>
      <c r="E23" s="307" t="s">
        <v>13</v>
      </c>
      <c r="F23" s="385" t="s">
        <v>609</v>
      </c>
      <c r="G23" s="314">
        <v>199107300</v>
      </c>
      <c r="H23" s="631" t="s">
        <v>880</v>
      </c>
      <c r="I23" s="609" t="s">
        <v>639</v>
      </c>
      <c r="J23" s="609" t="s">
        <v>396</v>
      </c>
      <c r="K23" s="610" t="s">
        <v>33</v>
      </c>
      <c r="L23" s="610" t="s">
        <v>33</v>
      </c>
      <c r="M23" s="612" t="s">
        <v>396</v>
      </c>
      <c r="N23" s="630">
        <v>804266</v>
      </c>
      <c r="O23" s="632">
        <v>1</v>
      </c>
      <c r="P23" s="630">
        <v>804266</v>
      </c>
      <c r="Q23" s="578"/>
      <c r="R23" s="575"/>
      <c r="S23" s="635"/>
      <c r="T23" s="108"/>
      <c r="U23" s="244"/>
    </row>
    <row r="24" spans="3:21" s="48" customFormat="1" ht="103.5" customHeight="1">
      <c r="C24" s="22" t="s">
        <v>625</v>
      </c>
      <c r="D24" s="620" t="s">
        <v>37</v>
      </c>
      <c r="E24" s="409" t="s">
        <v>13</v>
      </c>
      <c r="F24" s="654" t="s">
        <v>881</v>
      </c>
      <c r="G24" s="314">
        <v>199107300</v>
      </c>
      <c r="H24" s="617" t="s">
        <v>878</v>
      </c>
      <c r="I24" s="609" t="s">
        <v>639</v>
      </c>
      <c r="J24" s="609" t="s">
        <v>396</v>
      </c>
      <c r="K24" s="610" t="s">
        <v>33</v>
      </c>
      <c r="L24" s="610" t="s">
        <v>33</v>
      </c>
      <c r="M24" s="612" t="s">
        <v>396</v>
      </c>
      <c r="N24" s="572"/>
      <c r="O24" s="577"/>
      <c r="P24" s="572"/>
      <c r="Q24" s="578"/>
      <c r="R24" s="575"/>
      <c r="S24" s="630">
        <v>207000</v>
      </c>
      <c r="T24" s="108"/>
      <c r="U24" s="545"/>
    </row>
    <row r="25" spans="3:21" s="48" customFormat="1" ht="24.75">
      <c r="C25" s="22" t="s">
        <v>625</v>
      </c>
      <c r="D25" s="24"/>
      <c r="E25" s="307" t="s">
        <v>537</v>
      </c>
      <c r="F25" s="384" t="s">
        <v>604</v>
      </c>
      <c r="G25" s="314" t="s">
        <v>535</v>
      </c>
      <c r="H25" s="314" t="s">
        <v>536</v>
      </c>
      <c r="I25" s="606" t="s">
        <v>33</v>
      </c>
      <c r="J25" s="606" t="s">
        <v>33</v>
      </c>
      <c r="K25" s="606" t="s">
        <v>33</v>
      </c>
      <c r="L25" s="606" t="s">
        <v>33</v>
      </c>
      <c r="M25" s="606" t="s">
        <v>33</v>
      </c>
      <c r="N25" s="572">
        <v>207315</v>
      </c>
      <c r="O25" s="577">
        <v>0</v>
      </c>
      <c r="P25" s="574"/>
      <c r="Q25" s="578"/>
      <c r="R25" s="575">
        <v>0</v>
      </c>
      <c r="S25" s="635"/>
      <c r="T25" s="108"/>
      <c r="U25" s="244"/>
    </row>
    <row r="26" spans="2:21" s="46" customFormat="1" ht="15.75">
      <c r="B26" s="48">
        <v>10</v>
      </c>
      <c r="C26" s="22" t="s">
        <v>625</v>
      </c>
      <c r="D26" s="204"/>
      <c r="E26" s="307" t="s">
        <v>537</v>
      </c>
      <c r="F26" s="424" t="s">
        <v>548</v>
      </c>
      <c r="G26" s="314" t="s">
        <v>535</v>
      </c>
      <c r="H26" s="314" t="s">
        <v>545</v>
      </c>
      <c r="I26" s="606" t="s">
        <v>33</v>
      </c>
      <c r="J26" s="606" t="s">
        <v>33</v>
      </c>
      <c r="K26" s="606" t="s">
        <v>33</v>
      </c>
      <c r="L26" s="611" t="s">
        <v>33</v>
      </c>
      <c r="M26" s="611" t="s">
        <v>33</v>
      </c>
      <c r="N26" s="572">
        <v>132404</v>
      </c>
      <c r="O26" s="577">
        <v>0</v>
      </c>
      <c r="P26" s="574"/>
      <c r="Q26" s="578"/>
      <c r="R26" s="575">
        <v>0</v>
      </c>
      <c r="S26" s="635"/>
      <c r="T26" s="108"/>
      <c r="U26" s="244"/>
    </row>
    <row r="27" spans="2:21" s="46" customFormat="1" ht="24.75">
      <c r="B27" s="48">
        <v>11</v>
      </c>
      <c r="C27" s="22" t="s">
        <v>625</v>
      </c>
      <c r="D27" s="204"/>
      <c r="E27" s="307" t="s">
        <v>154</v>
      </c>
      <c r="F27" s="384" t="s">
        <v>618</v>
      </c>
      <c r="G27" s="314" t="s">
        <v>535</v>
      </c>
      <c r="H27" s="314" t="s">
        <v>544</v>
      </c>
      <c r="I27" s="606" t="s">
        <v>33</v>
      </c>
      <c r="J27" s="606" t="s">
        <v>33</v>
      </c>
      <c r="K27" s="606" t="s">
        <v>33</v>
      </c>
      <c r="L27" s="606" t="s">
        <v>33</v>
      </c>
      <c r="M27" s="606" t="s">
        <v>33</v>
      </c>
      <c r="N27" s="572">
        <v>149109</v>
      </c>
      <c r="O27" s="573">
        <v>0</v>
      </c>
      <c r="P27" s="574"/>
      <c r="Q27" s="579"/>
      <c r="R27" s="575">
        <v>0</v>
      </c>
      <c r="S27" s="635"/>
      <c r="T27" s="307"/>
      <c r="U27" s="305"/>
    </row>
    <row r="28" spans="2:21" s="46" customFormat="1" ht="15.75">
      <c r="B28" s="48">
        <v>12</v>
      </c>
      <c r="C28" s="22" t="s">
        <v>625</v>
      </c>
      <c r="D28" s="239"/>
      <c r="E28" s="307" t="s">
        <v>13</v>
      </c>
      <c r="F28" s="382" t="s">
        <v>560</v>
      </c>
      <c r="G28" s="314" t="s">
        <v>558</v>
      </c>
      <c r="H28" s="314" t="s">
        <v>559</v>
      </c>
      <c r="I28" s="606" t="s">
        <v>33</v>
      </c>
      <c r="J28" s="606" t="s">
        <v>33</v>
      </c>
      <c r="K28" s="606" t="s">
        <v>33</v>
      </c>
      <c r="L28" s="606" t="s">
        <v>33</v>
      </c>
      <c r="M28" s="606" t="s">
        <v>33</v>
      </c>
      <c r="N28" s="572">
        <v>300000</v>
      </c>
      <c r="O28" s="573">
        <v>0</v>
      </c>
      <c r="P28" s="574"/>
      <c r="Q28" s="579"/>
      <c r="R28" s="575">
        <v>0</v>
      </c>
      <c r="S28" s="635"/>
      <c r="T28" s="307"/>
      <c r="U28" s="305"/>
    </row>
    <row r="29" spans="2:21" s="46" customFormat="1" ht="15.75">
      <c r="B29" s="48">
        <v>13</v>
      </c>
      <c r="C29" s="22" t="s">
        <v>625</v>
      </c>
      <c r="D29" s="24"/>
      <c r="E29" s="307" t="s">
        <v>78</v>
      </c>
      <c r="F29" s="382" t="s">
        <v>79</v>
      </c>
      <c r="G29" s="314" t="s">
        <v>77</v>
      </c>
      <c r="H29" s="314" t="s">
        <v>174</v>
      </c>
      <c r="I29" s="606" t="s">
        <v>33</v>
      </c>
      <c r="J29" s="606" t="s">
        <v>33</v>
      </c>
      <c r="K29" s="606" t="s">
        <v>33</v>
      </c>
      <c r="L29" s="606" t="s">
        <v>33</v>
      </c>
      <c r="M29" s="606" t="s">
        <v>33</v>
      </c>
      <c r="N29" s="572">
        <v>231380</v>
      </c>
      <c r="O29" s="573">
        <f>R29/N29</f>
        <v>0.03097069755380759</v>
      </c>
      <c r="P29" s="574"/>
      <c r="Q29" s="579"/>
      <c r="R29" s="575">
        <v>7166</v>
      </c>
      <c r="S29" s="635"/>
      <c r="T29" s="307"/>
      <c r="U29" s="305"/>
    </row>
    <row r="30" spans="2:21" s="46" customFormat="1" ht="72.75">
      <c r="B30" s="48"/>
      <c r="C30" s="22" t="s">
        <v>625</v>
      </c>
      <c r="D30" s="537" t="s">
        <v>781</v>
      </c>
      <c r="E30" s="306" t="s">
        <v>191</v>
      </c>
      <c r="F30" s="382" t="s">
        <v>614</v>
      </c>
      <c r="G30" s="314" t="s">
        <v>21</v>
      </c>
      <c r="H30" s="314" t="s">
        <v>192</v>
      </c>
      <c r="I30" s="605" t="s">
        <v>742</v>
      </c>
      <c r="J30" s="605" t="s">
        <v>396</v>
      </c>
      <c r="K30" s="606" t="s">
        <v>33</v>
      </c>
      <c r="L30" s="606" t="s">
        <v>33</v>
      </c>
      <c r="M30" s="606" t="s">
        <v>33</v>
      </c>
      <c r="N30" s="572">
        <v>304714</v>
      </c>
      <c r="O30" s="573">
        <v>1</v>
      </c>
      <c r="P30" s="572">
        <v>304714</v>
      </c>
      <c r="Q30" s="579"/>
      <c r="R30" s="575"/>
      <c r="S30" s="635"/>
      <c r="T30" s="307"/>
      <c r="U30" s="305"/>
    </row>
    <row r="31" spans="2:21" s="46" customFormat="1" ht="87" customHeight="1">
      <c r="B31" s="48"/>
      <c r="C31" s="22"/>
      <c r="D31" s="494" t="s">
        <v>781</v>
      </c>
      <c r="E31" s="306" t="s">
        <v>191</v>
      </c>
      <c r="F31" s="653" t="s">
        <v>882</v>
      </c>
      <c r="G31" s="314" t="s">
        <v>21</v>
      </c>
      <c r="H31" s="617" t="s">
        <v>878</v>
      </c>
      <c r="I31" s="605" t="s">
        <v>742</v>
      </c>
      <c r="J31" s="605" t="s">
        <v>396</v>
      </c>
      <c r="K31" s="606" t="s">
        <v>33</v>
      </c>
      <c r="L31" s="606" t="s">
        <v>33</v>
      </c>
      <c r="M31" s="606" t="s">
        <v>33</v>
      </c>
      <c r="N31" s="572"/>
      <c r="O31" s="573"/>
      <c r="P31" s="572"/>
      <c r="Q31" s="579"/>
      <c r="R31" s="575"/>
      <c r="S31" s="621">
        <v>0</v>
      </c>
      <c r="T31" s="409"/>
      <c r="U31" s="545"/>
    </row>
    <row r="32" spans="2:21" s="46" customFormat="1" ht="24.75">
      <c r="B32" s="48">
        <v>15</v>
      </c>
      <c r="C32" s="22" t="s">
        <v>625</v>
      </c>
      <c r="D32" s="21"/>
      <c r="E32" s="307" t="s">
        <v>41</v>
      </c>
      <c r="F32" s="385" t="s">
        <v>614</v>
      </c>
      <c r="G32" s="314" t="s">
        <v>21</v>
      </c>
      <c r="H32" s="314" t="s">
        <v>193</v>
      </c>
      <c r="I32" s="605" t="s">
        <v>742</v>
      </c>
      <c r="J32" s="605" t="s">
        <v>396</v>
      </c>
      <c r="K32" s="606" t="s">
        <v>33</v>
      </c>
      <c r="L32" s="606" t="s">
        <v>33</v>
      </c>
      <c r="M32" s="606" t="s">
        <v>33</v>
      </c>
      <c r="N32" s="572">
        <v>186199</v>
      </c>
      <c r="O32" s="573">
        <v>1</v>
      </c>
      <c r="P32" s="572">
        <v>186199</v>
      </c>
      <c r="Q32" s="579"/>
      <c r="R32" s="575"/>
      <c r="S32" s="635"/>
      <c r="T32" s="307"/>
      <c r="U32" s="305"/>
    </row>
    <row r="33" spans="2:21" s="46" customFormat="1" ht="15.75">
      <c r="B33" s="48">
        <v>16</v>
      </c>
      <c r="C33" s="22" t="s">
        <v>625</v>
      </c>
      <c r="D33" s="24"/>
      <c r="E33" s="307" t="s">
        <v>16</v>
      </c>
      <c r="F33" s="382" t="s">
        <v>568</v>
      </c>
      <c r="G33" s="314" t="s">
        <v>566</v>
      </c>
      <c r="H33" s="314" t="s">
        <v>567</v>
      </c>
      <c r="I33" s="606" t="s">
        <v>33</v>
      </c>
      <c r="J33" s="606" t="s">
        <v>33</v>
      </c>
      <c r="K33" s="606" t="s">
        <v>33</v>
      </c>
      <c r="L33" s="605" t="s">
        <v>396</v>
      </c>
      <c r="M33" s="606" t="s">
        <v>33</v>
      </c>
      <c r="N33" s="572">
        <v>584550</v>
      </c>
      <c r="O33" s="573">
        <v>1</v>
      </c>
      <c r="P33" s="574"/>
      <c r="Q33" s="575">
        <v>584550</v>
      </c>
      <c r="R33" s="575"/>
      <c r="S33" s="635"/>
      <c r="T33" s="307"/>
      <c r="U33" s="305"/>
    </row>
    <row r="34" spans="2:21" s="46" customFormat="1" ht="15.75">
      <c r="B34" s="48">
        <v>17</v>
      </c>
      <c r="C34" s="22" t="s">
        <v>625</v>
      </c>
      <c r="D34" s="21"/>
      <c r="E34" s="307" t="s">
        <v>16</v>
      </c>
      <c r="F34" s="382" t="s">
        <v>45</v>
      </c>
      <c r="G34" s="314" t="s">
        <v>47</v>
      </c>
      <c r="H34" s="314" t="s">
        <v>205</v>
      </c>
      <c r="I34" s="606" t="s">
        <v>33</v>
      </c>
      <c r="J34" s="606" t="s">
        <v>33</v>
      </c>
      <c r="K34" s="606" t="s">
        <v>33</v>
      </c>
      <c r="L34" s="606" t="s">
        <v>33</v>
      </c>
      <c r="M34" s="606" t="s">
        <v>33</v>
      </c>
      <c r="N34" s="572">
        <v>255722</v>
      </c>
      <c r="O34" s="573">
        <f>R34/N34</f>
        <v>0.3106498463174854</v>
      </c>
      <c r="P34" s="574"/>
      <c r="Q34" s="579"/>
      <c r="R34" s="575">
        <v>79440</v>
      </c>
      <c r="S34" s="635"/>
      <c r="T34" s="307"/>
      <c r="U34" s="305"/>
    </row>
    <row r="35" spans="2:21" s="46" customFormat="1" ht="15.75">
      <c r="B35" s="48"/>
      <c r="C35" s="22" t="s">
        <v>625</v>
      </c>
      <c r="D35" s="21"/>
      <c r="E35" s="307" t="s">
        <v>154</v>
      </c>
      <c r="F35" s="382" t="s">
        <v>45</v>
      </c>
      <c r="G35" s="314" t="s">
        <v>47</v>
      </c>
      <c r="H35" s="314" t="s">
        <v>206</v>
      </c>
      <c r="I35" s="606" t="s">
        <v>33</v>
      </c>
      <c r="J35" s="606" t="s">
        <v>33</v>
      </c>
      <c r="K35" s="606" t="s">
        <v>33</v>
      </c>
      <c r="L35" s="606" t="s">
        <v>33</v>
      </c>
      <c r="M35" s="606" t="s">
        <v>33</v>
      </c>
      <c r="N35" s="572">
        <v>205000</v>
      </c>
      <c r="O35" s="573" t="e">
        <f>#REF!/#REF!</f>
        <v>#REF!</v>
      </c>
      <c r="P35" s="574"/>
      <c r="Q35" s="579"/>
      <c r="R35" s="575" t="s">
        <v>607</v>
      </c>
      <c r="S35" s="635"/>
      <c r="T35" s="307"/>
      <c r="U35" s="305"/>
    </row>
    <row r="36" spans="2:21" s="46" customFormat="1" ht="34.5" customHeight="1">
      <c r="B36" s="48">
        <v>18</v>
      </c>
      <c r="C36" s="22" t="s">
        <v>625</v>
      </c>
      <c r="D36" s="21"/>
      <c r="E36" s="307" t="s">
        <v>16</v>
      </c>
      <c r="F36" s="384" t="s">
        <v>51</v>
      </c>
      <c r="G36" s="314" t="s">
        <v>52</v>
      </c>
      <c r="H36" s="314" t="s">
        <v>207</v>
      </c>
      <c r="I36" s="606" t="s">
        <v>33</v>
      </c>
      <c r="J36" s="606" t="s">
        <v>33</v>
      </c>
      <c r="K36" s="606" t="s">
        <v>33</v>
      </c>
      <c r="L36" s="606" t="s">
        <v>33</v>
      </c>
      <c r="M36" s="606" t="s">
        <v>33</v>
      </c>
      <c r="N36" s="572">
        <v>567884</v>
      </c>
      <c r="O36" s="573">
        <f>R36/N36</f>
        <v>0.22311774939952525</v>
      </c>
      <c r="P36" s="574"/>
      <c r="Q36" s="579"/>
      <c r="R36" s="575">
        <v>126705</v>
      </c>
      <c r="S36" s="635"/>
      <c r="T36" s="307"/>
      <c r="U36" s="305"/>
    </row>
    <row r="37" spans="2:21" s="46" customFormat="1" ht="24.75">
      <c r="B37" s="48"/>
      <c r="C37" s="22" t="s">
        <v>625</v>
      </c>
      <c r="D37" s="21"/>
      <c r="E37" s="307" t="s">
        <v>154</v>
      </c>
      <c r="F37" s="384" t="s">
        <v>51</v>
      </c>
      <c r="G37" s="314" t="s">
        <v>52</v>
      </c>
      <c r="H37" s="314" t="s">
        <v>208</v>
      </c>
      <c r="I37" s="606" t="s">
        <v>33</v>
      </c>
      <c r="J37" s="606" t="s">
        <v>33</v>
      </c>
      <c r="K37" s="606" t="s">
        <v>33</v>
      </c>
      <c r="L37" s="606" t="s">
        <v>33</v>
      </c>
      <c r="M37" s="606" t="s">
        <v>33</v>
      </c>
      <c r="N37" s="572">
        <v>210000</v>
      </c>
      <c r="O37" s="573">
        <v>0</v>
      </c>
      <c r="P37" s="574"/>
      <c r="Q37" s="579"/>
      <c r="R37" s="575">
        <v>0</v>
      </c>
      <c r="S37" s="635"/>
      <c r="T37" s="307"/>
      <c r="U37" s="305"/>
    </row>
    <row r="38" spans="2:21" s="46" customFormat="1" ht="15.75">
      <c r="B38" s="48">
        <v>19</v>
      </c>
      <c r="C38" s="22" t="s">
        <v>625</v>
      </c>
      <c r="D38" s="204"/>
      <c r="E38" s="307" t="s">
        <v>16</v>
      </c>
      <c r="F38" s="382" t="s">
        <v>82</v>
      </c>
      <c r="G38" s="314" t="s">
        <v>81</v>
      </c>
      <c r="H38" s="314" t="s">
        <v>209</v>
      </c>
      <c r="I38" s="606"/>
      <c r="J38" s="606"/>
      <c r="K38" s="606"/>
      <c r="L38" s="605" t="s">
        <v>396</v>
      </c>
      <c r="M38" s="606"/>
      <c r="N38" s="572">
        <v>305071</v>
      </c>
      <c r="O38" s="573">
        <v>1</v>
      </c>
      <c r="P38" s="572">
        <v>305071</v>
      </c>
      <c r="Q38" s="579"/>
      <c r="R38" s="575"/>
      <c r="S38" s="635"/>
      <c r="T38" s="307"/>
      <c r="U38" s="305"/>
    </row>
    <row r="39" spans="2:21" s="46" customFormat="1" ht="15.75">
      <c r="B39" s="48"/>
      <c r="C39" s="22" t="s">
        <v>625</v>
      </c>
      <c r="D39" s="21"/>
      <c r="E39" s="307" t="s">
        <v>41</v>
      </c>
      <c r="F39" s="385" t="s">
        <v>446</v>
      </c>
      <c r="G39" s="314" t="s">
        <v>444</v>
      </c>
      <c r="H39" s="314" t="s">
        <v>445</v>
      </c>
      <c r="I39" s="606" t="s">
        <v>33</v>
      </c>
      <c r="J39" s="605" t="s">
        <v>396</v>
      </c>
      <c r="K39" s="606" t="s">
        <v>33</v>
      </c>
      <c r="L39" s="606" t="s">
        <v>33</v>
      </c>
      <c r="M39" s="606" t="s">
        <v>33</v>
      </c>
      <c r="N39" s="572">
        <v>50000</v>
      </c>
      <c r="O39" s="573">
        <v>1</v>
      </c>
      <c r="P39" s="572">
        <v>50000</v>
      </c>
      <c r="Q39" s="579"/>
      <c r="R39" s="575"/>
      <c r="S39" s="635"/>
      <c r="T39" s="307"/>
      <c r="U39" s="305"/>
    </row>
    <row r="40" spans="2:21" s="46" customFormat="1" ht="36.75">
      <c r="B40" s="48">
        <v>21</v>
      </c>
      <c r="C40" s="22" t="s">
        <v>625</v>
      </c>
      <c r="D40" s="539" t="s">
        <v>796</v>
      </c>
      <c r="E40" s="307" t="s">
        <v>16</v>
      </c>
      <c r="F40" s="385" t="s">
        <v>36</v>
      </c>
      <c r="G40" s="314" t="s">
        <v>35</v>
      </c>
      <c r="H40" s="314" t="s">
        <v>176</v>
      </c>
      <c r="I40" s="606" t="s">
        <v>33</v>
      </c>
      <c r="J40" s="606" t="s">
        <v>33</v>
      </c>
      <c r="K40" s="606" t="s">
        <v>33</v>
      </c>
      <c r="L40" s="605" t="s">
        <v>396</v>
      </c>
      <c r="M40" s="606" t="s">
        <v>33</v>
      </c>
      <c r="N40" s="572">
        <v>262222</v>
      </c>
      <c r="O40" s="573">
        <v>1</v>
      </c>
      <c r="P40" s="574"/>
      <c r="Q40" s="575">
        <v>262222</v>
      </c>
      <c r="R40" s="575"/>
      <c r="S40" s="635"/>
      <c r="T40" s="307"/>
      <c r="U40" s="305"/>
    </row>
    <row r="41" spans="2:21" s="46" customFormat="1" ht="15.75">
      <c r="B41" s="48">
        <v>22</v>
      </c>
      <c r="C41" s="22" t="s">
        <v>625</v>
      </c>
      <c r="D41" s="21"/>
      <c r="E41" s="339" t="s">
        <v>16</v>
      </c>
      <c r="F41" s="388" t="s">
        <v>449</v>
      </c>
      <c r="G41" s="315" t="s">
        <v>447</v>
      </c>
      <c r="H41" s="315" t="s">
        <v>448</v>
      </c>
      <c r="I41" s="606" t="s">
        <v>33</v>
      </c>
      <c r="J41" s="606" t="s">
        <v>33</v>
      </c>
      <c r="K41" s="606" t="s">
        <v>33</v>
      </c>
      <c r="L41" s="605" t="s">
        <v>396</v>
      </c>
      <c r="M41" s="606" t="s">
        <v>33</v>
      </c>
      <c r="N41" s="576">
        <v>729631</v>
      </c>
      <c r="O41" s="573">
        <v>0</v>
      </c>
      <c r="P41" s="574"/>
      <c r="Q41" s="580">
        <v>0</v>
      </c>
      <c r="R41" s="575"/>
      <c r="S41" s="635"/>
      <c r="T41" s="307"/>
      <c r="U41" s="305"/>
    </row>
    <row r="42" spans="2:21" s="46" customFormat="1" ht="15.75">
      <c r="B42" s="48">
        <v>23</v>
      </c>
      <c r="C42" s="22" t="s">
        <v>625</v>
      </c>
      <c r="D42" s="21"/>
      <c r="E42" s="307" t="s">
        <v>54</v>
      </c>
      <c r="F42" s="385" t="s">
        <v>55</v>
      </c>
      <c r="G42" s="314" t="s">
        <v>53</v>
      </c>
      <c r="H42" s="314" t="s">
        <v>195</v>
      </c>
      <c r="I42" s="606" t="s">
        <v>33</v>
      </c>
      <c r="J42" s="606" t="s">
        <v>33</v>
      </c>
      <c r="K42" s="606" t="s">
        <v>33</v>
      </c>
      <c r="L42" s="606" t="s">
        <v>33</v>
      </c>
      <c r="M42" s="606" t="s">
        <v>33</v>
      </c>
      <c r="N42" s="572">
        <v>65000</v>
      </c>
      <c r="O42" s="573">
        <f>R42/N42</f>
        <v>0.09230769230769231</v>
      </c>
      <c r="P42" s="574"/>
      <c r="Q42" s="579"/>
      <c r="R42" s="575">
        <v>6000</v>
      </c>
      <c r="S42" s="635"/>
      <c r="T42" s="307"/>
      <c r="U42" s="305"/>
    </row>
    <row r="43" spans="2:21" s="46" customFormat="1" ht="24.75">
      <c r="B43" s="48">
        <v>24</v>
      </c>
      <c r="C43" s="22" t="s">
        <v>625</v>
      </c>
      <c r="D43" s="21"/>
      <c r="E43" s="307" t="s">
        <v>16</v>
      </c>
      <c r="F43" s="385" t="s">
        <v>61</v>
      </c>
      <c r="G43" s="314" t="s">
        <v>60</v>
      </c>
      <c r="H43" s="314" t="s">
        <v>194</v>
      </c>
      <c r="I43" s="606" t="s">
        <v>33</v>
      </c>
      <c r="J43" s="606" t="s">
        <v>33</v>
      </c>
      <c r="K43" s="606" t="s">
        <v>33</v>
      </c>
      <c r="L43" s="606" t="s">
        <v>33</v>
      </c>
      <c r="M43" s="606" t="s">
        <v>33</v>
      </c>
      <c r="N43" s="572">
        <v>82500</v>
      </c>
      <c r="O43" s="573">
        <f>R43/N43</f>
        <v>0.06111515151515152</v>
      </c>
      <c r="P43" s="574"/>
      <c r="Q43" s="579"/>
      <c r="R43" s="575">
        <v>5042</v>
      </c>
      <c r="S43" s="635"/>
      <c r="T43" s="307"/>
      <c r="U43" s="305"/>
    </row>
    <row r="44" spans="2:21" s="46" customFormat="1" ht="30" customHeight="1">
      <c r="B44" s="48">
        <v>25</v>
      </c>
      <c r="C44" s="22" t="s">
        <v>625</v>
      </c>
      <c r="D44" s="21"/>
      <c r="E44" s="307" t="s">
        <v>16</v>
      </c>
      <c r="F44" s="389" t="s">
        <v>62</v>
      </c>
      <c r="G44" s="314" t="s">
        <v>63</v>
      </c>
      <c r="H44" s="314" t="s">
        <v>196</v>
      </c>
      <c r="I44" s="606" t="s">
        <v>33</v>
      </c>
      <c r="J44" s="606" t="s">
        <v>33</v>
      </c>
      <c r="K44" s="606" t="s">
        <v>33</v>
      </c>
      <c r="L44" s="606" t="s">
        <v>33</v>
      </c>
      <c r="M44" s="606" t="s">
        <v>33</v>
      </c>
      <c r="N44" s="572">
        <v>389765</v>
      </c>
      <c r="O44" s="573">
        <f>R44/N44</f>
        <v>0.032937795851346326</v>
      </c>
      <c r="P44" s="574"/>
      <c r="Q44" s="579"/>
      <c r="R44" s="575">
        <v>12838</v>
      </c>
      <c r="S44" s="635"/>
      <c r="T44" s="307"/>
      <c r="U44" s="305"/>
    </row>
    <row r="45" spans="2:21" s="46" customFormat="1" ht="15.75">
      <c r="B45" s="48"/>
      <c r="C45" s="22" t="s">
        <v>625</v>
      </c>
      <c r="D45" s="24"/>
      <c r="E45" s="307" t="s">
        <v>432</v>
      </c>
      <c r="F45" s="382" t="s">
        <v>456</v>
      </c>
      <c r="G45" s="314" t="s">
        <v>454</v>
      </c>
      <c r="H45" s="314" t="s">
        <v>455</v>
      </c>
      <c r="I45" s="606" t="s">
        <v>33</v>
      </c>
      <c r="J45" s="606" t="s">
        <v>33</v>
      </c>
      <c r="K45" s="606" t="s">
        <v>33</v>
      </c>
      <c r="L45" s="606" t="s">
        <v>33</v>
      </c>
      <c r="M45" s="613" t="s">
        <v>33</v>
      </c>
      <c r="N45" s="572">
        <v>44236</v>
      </c>
      <c r="O45" s="573">
        <v>0</v>
      </c>
      <c r="P45" s="574"/>
      <c r="Q45" s="579"/>
      <c r="R45" s="575">
        <v>0</v>
      </c>
      <c r="S45" s="635"/>
      <c r="T45" s="108"/>
      <c r="U45" s="244"/>
    </row>
    <row r="46" spans="2:21" s="46" customFormat="1" ht="24.75">
      <c r="B46" s="48">
        <v>26</v>
      </c>
      <c r="C46" s="22" t="s">
        <v>625</v>
      </c>
      <c r="D46" s="24"/>
      <c r="E46" s="307" t="s">
        <v>154</v>
      </c>
      <c r="F46" s="385" t="s">
        <v>626</v>
      </c>
      <c r="G46" s="315" t="s">
        <v>440</v>
      </c>
      <c r="H46" s="315" t="s">
        <v>441</v>
      </c>
      <c r="I46" s="606" t="s">
        <v>33</v>
      </c>
      <c r="J46" s="605" t="s">
        <v>396</v>
      </c>
      <c r="K46" s="606" t="s">
        <v>33</v>
      </c>
      <c r="L46" s="606" t="s">
        <v>33</v>
      </c>
      <c r="M46" s="606" t="s">
        <v>33</v>
      </c>
      <c r="N46" s="572">
        <v>50000</v>
      </c>
      <c r="O46" s="573">
        <v>1</v>
      </c>
      <c r="P46" s="572">
        <v>50000</v>
      </c>
      <c r="Q46" s="579"/>
      <c r="R46" s="575"/>
      <c r="S46" s="635"/>
      <c r="T46" s="307"/>
      <c r="U46" s="305"/>
    </row>
    <row r="47" spans="2:21" s="46" customFormat="1" ht="24.75">
      <c r="B47" s="48">
        <v>27</v>
      </c>
      <c r="C47" s="22" t="s">
        <v>625</v>
      </c>
      <c r="D47" s="21"/>
      <c r="E47" s="307" t="s">
        <v>16</v>
      </c>
      <c r="F47" s="385" t="s">
        <v>65</v>
      </c>
      <c r="G47" s="314" t="s">
        <v>64</v>
      </c>
      <c r="H47" s="314" t="s">
        <v>197</v>
      </c>
      <c r="I47" s="606" t="s">
        <v>33</v>
      </c>
      <c r="J47" s="606" t="s">
        <v>33</v>
      </c>
      <c r="K47" s="606" t="s">
        <v>33</v>
      </c>
      <c r="L47" s="606" t="s">
        <v>33</v>
      </c>
      <c r="M47" s="606" t="s">
        <v>33</v>
      </c>
      <c r="N47" s="572">
        <v>204705</v>
      </c>
      <c r="O47" s="573">
        <f>R47/N47</f>
        <v>0.1259226692069075</v>
      </c>
      <c r="P47" s="574"/>
      <c r="Q47" s="579"/>
      <c r="R47" s="575">
        <v>25777</v>
      </c>
      <c r="S47" s="635"/>
      <c r="T47" s="307"/>
      <c r="U47" s="305"/>
    </row>
    <row r="48" spans="2:21" s="48" customFormat="1" ht="24.75">
      <c r="B48" s="48">
        <v>65</v>
      </c>
      <c r="C48" s="22" t="s">
        <v>625</v>
      </c>
      <c r="D48" s="21"/>
      <c r="E48" s="307" t="s">
        <v>154</v>
      </c>
      <c r="F48" s="385" t="s">
        <v>65</v>
      </c>
      <c r="G48" s="314" t="s">
        <v>64</v>
      </c>
      <c r="H48" s="314" t="s">
        <v>198</v>
      </c>
      <c r="I48" s="606" t="s">
        <v>33</v>
      </c>
      <c r="J48" s="606" t="s">
        <v>33</v>
      </c>
      <c r="K48" s="606" t="s">
        <v>33</v>
      </c>
      <c r="L48" s="606" t="s">
        <v>33</v>
      </c>
      <c r="M48" s="606" t="s">
        <v>33</v>
      </c>
      <c r="N48" s="572">
        <v>434327</v>
      </c>
      <c r="O48" s="573">
        <v>0</v>
      </c>
      <c r="P48" s="574"/>
      <c r="Q48" s="579"/>
      <c r="R48" s="575">
        <v>0</v>
      </c>
      <c r="S48" s="635"/>
      <c r="T48" s="307"/>
      <c r="U48" s="305"/>
    </row>
    <row r="49" spans="2:21" s="48" customFormat="1" ht="15.75">
      <c r="B49" s="48">
        <v>66</v>
      </c>
      <c r="C49" s="22" t="s">
        <v>625</v>
      </c>
      <c r="D49" s="21"/>
      <c r="E49" s="307" t="s">
        <v>154</v>
      </c>
      <c r="F49" s="385" t="s">
        <v>257</v>
      </c>
      <c r="G49" s="314" t="s">
        <v>64</v>
      </c>
      <c r="H49" s="314" t="s">
        <v>256</v>
      </c>
      <c r="I49" s="606" t="s">
        <v>33</v>
      </c>
      <c r="J49" s="606" t="s">
        <v>33</v>
      </c>
      <c r="K49" s="606" t="s">
        <v>33</v>
      </c>
      <c r="L49" s="606" t="s">
        <v>33</v>
      </c>
      <c r="M49" s="606" t="s">
        <v>33</v>
      </c>
      <c r="N49" s="572">
        <v>434327</v>
      </c>
      <c r="O49" s="573">
        <v>0</v>
      </c>
      <c r="P49" s="574"/>
      <c r="Q49" s="579"/>
      <c r="R49" s="581">
        <v>0</v>
      </c>
      <c r="S49" s="635"/>
      <c r="T49" s="307"/>
      <c r="U49" s="305"/>
    </row>
    <row r="50" spans="2:21" s="48" customFormat="1" ht="24.75">
      <c r="B50" s="48">
        <v>67</v>
      </c>
      <c r="C50" s="22" t="s">
        <v>625</v>
      </c>
      <c r="D50" s="21"/>
      <c r="E50" s="307" t="s">
        <v>16</v>
      </c>
      <c r="F50" s="385" t="s">
        <v>67</v>
      </c>
      <c r="G50" s="314" t="s">
        <v>66</v>
      </c>
      <c r="H50" s="314" t="s">
        <v>202</v>
      </c>
      <c r="I50" s="606" t="s">
        <v>33</v>
      </c>
      <c r="J50" s="606" t="s">
        <v>33</v>
      </c>
      <c r="K50" s="606" t="s">
        <v>33</v>
      </c>
      <c r="L50" s="606" t="s">
        <v>33</v>
      </c>
      <c r="M50" s="606" t="s">
        <v>33</v>
      </c>
      <c r="N50" s="572">
        <v>325000</v>
      </c>
      <c r="O50" s="573">
        <f>R50/N50</f>
        <v>0.18692307692307691</v>
      </c>
      <c r="P50" s="574"/>
      <c r="Q50" s="582"/>
      <c r="R50" s="575">
        <v>60750</v>
      </c>
      <c r="S50" s="635"/>
      <c r="T50" s="307"/>
      <c r="U50" s="305"/>
    </row>
    <row r="51" spans="2:21" s="48" customFormat="1" ht="24.75">
      <c r="B51" s="48">
        <v>68</v>
      </c>
      <c r="C51" s="22" t="s">
        <v>625</v>
      </c>
      <c r="D51" s="21"/>
      <c r="E51" s="307" t="s">
        <v>154</v>
      </c>
      <c r="F51" s="385" t="s">
        <v>67</v>
      </c>
      <c r="G51" s="314" t="s">
        <v>66</v>
      </c>
      <c r="H51" s="314" t="s">
        <v>255</v>
      </c>
      <c r="I51" s="606" t="s">
        <v>33</v>
      </c>
      <c r="J51" s="606" t="s">
        <v>33</v>
      </c>
      <c r="K51" s="606" t="s">
        <v>33</v>
      </c>
      <c r="L51" s="606" t="s">
        <v>33</v>
      </c>
      <c r="M51" s="606" t="s">
        <v>33</v>
      </c>
      <c r="N51" s="572">
        <v>275000</v>
      </c>
      <c r="O51" s="573" t="e">
        <f>R51/#REF!</f>
        <v>#VALUE!</v>
      </c>
      <c r="P51" s="574"/>
      <c r="Q51" s="582"/>
      <c r="R51" s="575" t="s">
        <v>402</v>
      </c>
      <c r="S51" s="635"/>
      <c r="T51" s="307"/>
      <c r="U51" s="305"/>
    </row>
    <row r="52" spans="3:21" s="48" customFormat="1" ht="15.75">
      <c r="C52" s="22" t="s">
        <v>625</v>
      </c>
      <c r="D52" s="21"/>
      <c r="E52" s="307" t="s">
        <v>186</v>
      </c>
      <c r="F52" s="385" t="s">
        <v>44</v>
      </c>
      <c r="G52" s="314" t="s">
        <v>182</v>
      </c>
      <c r="H52" s="314" t="s">
        <v>185</v>
      </c>
      <c r="I52" s="605" t="s">
        <v>745</v>
      </c>
      <c r="J52" s="605" t="s">
        <v>396</v>
      </c>
      <c r="K52" s="606" t="s">
        <v>33</v>
      </c>
      <c r="L52" s="606" t="s">
        <v>33</v>
      </c>
      <c r="M52" s="606" t="s">
        <v>33</v>
      </c>
      <c r="N52" s="572">
        <v>118250</v>
      </c>
      <c r="O52" s="573">
        <v>1</v>
      </c>
      <c r="P52" s="583"/>
      <c r="Q52" s="575">
        <v>118250</v>
      </c>
      <c r="R52" s="575"/>
      <c r="S52" s="638"/>
      <c r="T52" s="109"/>
      <c r="U52" s="240"/>
    </row>
    <row r="53" spans="2:21" s="48" customFormat="1" ht="15.75">
      <c r="B53" s="48">
        <v>69</v>
      </c>
      <c r="C53" s="22" t="s">
        <v>625</v>
      </c>
      <c r="D53" s="21"/>
      <c r="E53" s="307" t="s">
        <v>184</v>
      </c>
      <c r="F53" s="385" t="s">
        <v>44</v>
      </c>
      <c r="G53" s="314" t="s">
        <v>182</v>
      </c>
      <c r="H53" s="314" t="s">
        <v>183</v>
      </c>
      <c r="I53" s="605" t="s">
        <v>745</v>
      </c>
      <c r="J53" s="605" t="s">
        <v>396</v>
      </c>
      <c r="K53" s="606" t="s">
        <v>33</v>
      </c>
      <c r="L53" s="606" t="s">
        <v>33</v>
      </c>
      <c r="M53" s="606" t="s">
        <v>33</v>
      </c>
      <c r="N53" s="572">
        <v>157791</v>
      </c>
      <c r="O53" s="573">
        <v>1</v>
      </c>
      <c r="P53" s="574"/>
      <c r="Q53" s="575">
        <v>157791</v>
      </c>
      <c r="R53" s="575"/>
      <c r="S53" s="635"/>
      <c r="T53" s="307"/>
      <c r="U53" s="305"/>
    </row>
    <row r="54" spans="2:21" s="48" customFormat="1" ht="15.75">
      <c r="B54" s="48">
        <v>70</v>
      </c>
      <c r="C54" s="22" t="s">
        <v>625</v>
      </c>
      <c r="D54" s="58"/>
      <c r="E54" s="340" t="s">
        <v>41</v>
      </c>
      <c r="F54" s="389" t="s">
        <v>44</v>
      </c>
      <c r="G54" s="316" t="s">
        <v>182</v>
      </c>
      <c r="H54" s="316" t="s">
        <v>189</v>
      </c>
      <c r="I54" s="605" t="s">
        <v>745</v>
      </c>
      <c r="J54" s="605" t="s">
        <v>396</v>
      </c>
      <c r="K54" s="606" t="s">
        <v>33</v>
      </c>
      <c r="L54" s="606" t="s">
        <v>33</v>
      </c>
      <c r="M54" s="606" t="s">
        <v>33</v>
      </c>
      <c r="N54" s="584">
        <v>96721</v>
      </c>
      <c r="O54" s="577">
        <v>1</v>
      </c>
      <c r="P54" s="572">
        <v>96721</v>
      </c>
      <c r="Q54" s="579"/>
      <c r="R54" s="585"/>
      <c r="S54" s="635"/>
      <c r="T54" s="307"/>
      <c r="U54" s="305"/>
    </row>
    <row r="55" spans="3:21" s="48" customFormat="1" ht="15.75">
      <c r="C55" s="55" t="s">
        <v>625</v>
      </c>
      <c r="D55" s="58"/>
      <c r="E55" s="340" t="s">
        <v>43</v>
      </c>
      <c r="F55" s="389" t="s">
        <v>44</v>
      </c>
      <c r="G55" s="316" t="s">
        <v>182</v>
      </c>
      <c r="H55" s="316" t="s">
        <v>190</v>
      </c>
      <c r="I55" s="605" t="s">
        <v>745</v>
      </c>
      <c r="J55" s="605" t="s">
        <v>396</v>
      </c>
      <c r="K55" s="606" t="s">
        <v>33</v>
      </c>
      <c r="L55" s="606" t="s">
        <v>33</v>
      </c>
      <c r="M55" s="606" t="s">
        <v>33</v>
      </c>
      <c r="N55" s="584">
        <v>639846</v>
      </c>
      <c r="O55" s="577">
        <v>1</v>
      </c>
      <c r="P55" s="572">
        <v>639846</v>
      </c>
      <c r="Q55" s="579"/>
      <c r="R55" s="575"/>
      <c r="S55" s="635"/>
      <c r="T55" s="307"/>
      <c r="U55" s="305"/>
    </row>
    <row r="56" spans="2:21" s="48" customFormat="1" ht="15.75">
      <c r="B56" s="48">
        <v>71</v>
      </c>
      <c r="C56" s="22" t="s">
        <v>625</v>
      </c>
      <c r="D56" s="58"/>
      <c r="E56" s="340" t="s">
        <v>188</v>
      </c>
      <c r="F56" s="385" t="s">
        <v>44</v>
      </c>
      <c r="G56" s="316" t="s">
        <v>182</v>
      </c>
      <c r="H56" s="314" t="s">
        <v>187</v>
      </c>
      <c r="I56" s="605" t="s">
        <v>745</v>
      </c>
      <c r="J56" s="605" t="s">
        <v>396</v>
      </c>
      <c r="K56" s="606" t="s">
        <v>33</v>
      </c>
      <c r="L56" s="606" t="s">
        <v>33</v>
      </c>
      <c r="M56" s="606" t="s">
        <v>33</v>
      </c>
      <c r="N56" s="584">
        <v>88128</v>
      </c>
      <c r="O56" s="577">
        <v>1</v>
      </c>
      <c r="P56" s="572">
        <v>88128</v>
      </c>
      <c r="Q56" s="579"/>
      <c r="R56" s="575"/>
      <c r="S56" s="635"/>
      <c r="T56" s="307"/>
      <c r="U56" s="305"/>
    </row>
    <row r="57" spans="2:21" s="48" customFormat="1" ht="30" customHeight="1">
      <c r="B57" s="48">
        <v>73</v>
      </c>
      <c r="C57" s="22" t="s">
        <v>625</v>
      </c>
      <c r="D57" s="56"/>
      <c r="E57" s="340" t="s">
        <v>78</v>
      </c>
      <c r="F57" s="390" t="s">
        <v>83</v>
      </c>
      <c r="G57" s="316" t="s">
        <v>84</v>
      </c>
      <c r="H57" s="314" t="s">
        <v>213</v>
      </c>
      <c r="I57" s="606" t="s">
        <v>33</v>
      </c>
      <c r="J57" s="606" t="s">
        <v>33</v>
      </c>
      <c r="K57" s="606" t="s">
        <v>33</v>
      </c>
      <c r="L57" s="606" t="s">
        <v>33</v>
      </c>
      <c r="M57" s="606" t="s">
        <v>33</v>
      </c>
      <c r="N57" s="584">
        <v>350000</v>
      </c>
      <c r="O57" s="577">
        <f>R57/N57</f>
        <v>0.5514285714285714</v>
      </c>
      <c r="P57" s="574"/>
      <c r="Q57" s="578"/>
      <c r="R57" s="575">
        <v>193000</v>
      </c>
      <c r="S57" s="635"/>
      <c r="T57" s="307"/>
      <c r="U57" s="305"/>
    </row>
    <row r="58" spans="3:21" s="48" customFormat="1" ht="15.75">
      <c r="C58" s="22" t="s">
        <v>625</v>
      </c>
      <c r="D58" s="58"/>
      <c r="E58" s="340" t="s">
        <v>69</v>
      </c>
      <c r="F58" s="389" t="s">
        <v>68</v>
      </c>
      <c r="G58" s="316" t="s">
        <v>70</v>
      </c>
      <c r="H58" s="314" t="s">
        <v>199</v>
      </c>
      <c r="I58" s="606" t="s">
        <v>33</v>
      </c>
      <c r="J58" s="605" t="s">
        <v>396</v>
      </c>
      <c r="K58" s="606" t="s">
        <v>33</v>
      </c>
      <c r="L58" s="606" t="s">
        <v>33</v>
      </c>
      <c r="M58" s="605" t="s">
        <v>396</v>
      </c>
      <c r="N58" s="584">
        <v>794972</v>
      </c>
      <c r="O58" s="577">
        <f>R58/N58</f>
        <v>0.05408995536949729</v>
      </c>
      <c r="P58" s="574"/>
      <c r="Q58" s="579"/>
      <c r="R58" s="585">
        <v>43000</v>
      </c>
      <c r="S58" s="635"/>
      <c r="T58" s="307"/>
      <c r="U58" s="305"/>
    </row>
    <row r="59" spans="3:21" s="149" customFormat="1" ht="24.75">
      <c r="C59" s="22" t="s">
        <v>625</v>
      </c>
      <c r="D59" s="58"/>
      <c r="E59" s="340" t="s">
        <v>16</v>
      </c>
      <c r="F59" s="389" t="s">
        <v>72</v>
      </c>
      <c r="G59" s="316" t="s">
        <v>71</v>
      </c>
      <c r="H59" s="314" t="s">
        <v>200</v>
      </c>
      <c r="I59" s="606" t="s">
        <v>33</v>
      </c>
      <c r="J59" s="606" t="s">
        <v>33</v>
      </c>
      <c r="K59" s="606" t="s">
        <v>33</v>
      </c>
      <c r="L59" s="606" t="s">
        <v>33</v>
      </c>
      <c r="M59" s="606" t="s">
        <v>33</v>
      </c>
      <c r="N59" s="584">
        <v>259651</v>
      </c>
      <c r="O59" s="577">
        <f>R59/N59</f>
        <v>0.13094499924899192</v>
      </c>
      <c r="P59" s="586"/>
      <c r="Q59" s="579"/>
      <c r="R59" s="575">
        <v>34000</v>
      </c>
      <c r="S59" s="635"/>
      <c r="T59" s="307"/>
      <c r="U59" s="305"/>
    </row>
    <row r="60" spans="2:21" s="48" customFormat="1" ht="24.75">
      <c r="B60" s="48">
        <v>1</v>
      </c>
      <c r="C60" s="22" t="s">
        <v>625</v>
      </c>
      <c r="D60" s="21"/>
      <c r="E60" s="307" t="s">
        <v>16</v>
      </c>
      <c r="F60" s="385" t="s">
        <v>74</v>
      </c>
      <c r="G60" s="314" t="s">
        <v>73</v>
      </c>
      <c r="H60" s="314" t="s">
        <v>203</v>
      </c>
      <c r="I60" s="606" t="s">
        <v>33</v>
      </c>
      <c r="J60" s="606" t="s">
        <v>33</v>
      </c>
      <c r="K60" s="606" t="s">
        <v>33</v>
      </c>
      <c r="L60" s="606" t="s">
        <v>33</v>
      </c>
      <c r="M60" s="606" t="s">
        <v>33</v>
      </c>
      <c r="N60" s="572">
        <v>178620</v>
      </c>
      <c r="O60" s="573">
        <f>R60/N60</f>
        <v>0.07274661292128541</v>
      </c>
      <c r="P60" s="574"/>
      <c r="Q60" s="579"/>
      <c r="R60" s="575">
        <v>12994</v>
      </c>
      <c r="S60" s="635"/>
      <c r="T60" s="307"/>
      <c r="U60" s="305"/>
    </row>
    <row r="61" spans="2:21" s="48" customFormat="1" ht="24.75">
      <c r="B61" s="48">
        <v>2</v>
      </c>
      <c r="C61" s="22" t="s">
        <v>625</v>
      </c>
      <c r="D61" s="21"/>
      <c r="E61" s="307" t="s">
        <v>154</v>
      </c>
      <c r="F61" s="385" t="s">
        <v>74</v>
      </c>
      <c r="G61" s="314" t="s">
        <v>73</v>
      </c>
      <c r="H61" s="314" t="s">
        <v>204</v>
      </c>
      <c r="I61" s="606" t="s">
        <v>33</v>
      </c>
      <c r="J61" s="606" t="s">
        <v>33</v>
      </c>
      <c r="K61" s="606" t="s">
        <v>33</v>
      </c>
      <c r="L61" s="606" t="s">
        <v>33</v>
      </c>
      <c r="M61" s="606" t="s">
        <v>33</v>
      </c>
      <c r="N61" s="572">
        <v>330234</v>
      </c>
      <c r="O61" s="573">
        <v>0</v>
      </c>
      <c r="P61" s="587"/>
      <c r="Q61" s="579"/>
      <c r="R61" s="575">
        <v>0</v>
      </c>
      <c r="S61" s="635"/>
      <c r="T61" s="307"/>
      <c r="U61" s="305"/>
    </row>
    <row r="62" spans="2:21" s="48" customFormat="1" ht="31.5">
      <c r="B62" s="48">
        <v>3</v>
      </c>
      <c r="C62" s="22" t="s">
        <v>625</v>
      </c>
      <c r="D62" s="204"/>
      <c r="E62" s="338" t="s">
        <v>237</v>
      </c>
      <c r="F62" s="382" t="s">
        <v>602</v>
      </c>
      <c r="G62" s="314" t="s">
        <v>10</v>
      </c>
      <c r="H62" s="314" t="s">
        <v>236</v>
      </c>
      <c r="I62" s="604" t="s">
        <v>744</v>
      </c>
      <c r="J62" s="605" t="s">
        <v>396</v>
      </c>
      <c r="K62" s="606" t="s">
        <v>33</v>
      </c>
      <c r="L62" s="606" t="s">
        <v>33</v>
      </c>
      <c r="M62" s="605" t="s">
        <v>396</v>
      </c>
      <c r="N62" s="572">
        <v>731314</v>
      </c>
      <c r="O62" s="573">
        <v>1</v>
      </c>
      <c r="P62" s="572">
        <v>731314</v>
      </c>
      <c r="Q62" s="582"/>
      <c r="R62" s="575"/>
      <c r="S62" s="635"/>
      <c r="T62" s="108"/>
      <c r="U62" s="244"/>
    </row>
    <row r="63" spans="2:21" s="48" customFormat="1" ht="15.75">
      <c r="B63" s="48">
        <v>4</v>
      </c>
      <c r="C63" s="22" t="s">
        <v>625</v>
      </c>
      <c r="D63" s="24"/>
      <c r="E63" s="338" t="s">
        <v>235</v>
      </c>
      <c r="F63" s="382" t="s">
        <v>603</v>
      </c>
      <c r="G63" s="314" t="s">
        <v>10</v>
      </c>
      <c r="H63" s="314" t="s">
        <v>234</v>
      </c>
      <c r="I63" s="605" t="s">
        <v>638</v>
      </c>
      <c r="J63" s="605" t="s">
        <v>396</v>
      </c>
      <c r="K63" s="606" t="s">
        <v>33</v>
      </c>
      <c r="L63" s="606" t="s">
        <v>33</v>
      </c>
      <c r="M63" s="605" t="s">
        <v>396</v>
      </c>
      <c r="N63" s="572">
        <v>60046</v>
      </c>
      <c r="O63" s="573">
        <v>1</v>
      </c>
      <c r="P63" s="572">
        <v>60046</v>
      </c>
      <c r="Q63" s="579"/>
      <c r="R63" s="575"/>
      <c r="S63" s="635"/>
      <c r="T63" s="108"/>
      <c r="U63" s="244"/>
    </row>
    <row r="64" spans="2:21" s="48" customFormat="1" ht="24">
      <c r="B64" s="48">
        <v>5</v>
      </c>
      <c r="C64" s="22" t="s">
        <v>625</v>
      </c>
      <c r="D64" s="56"/>
      <c r="E64" s="345" t="s">
        <v>14</v>
      </c>
      <c r="F64" s="383" t="s">
        <v>610</v>
      </c>
      <c r="G64" s="316" t="s">
        <v>10</v>
      </c>
      <c r="H64" s="316" t="s">
        <v>161</v>
      </c>
      <c r="I64" s="605" t="s">
        <v>638</v>
      </c>
      <c r="J64" s="605" t="s">
        <v>396</v>
      </c>
      <c r="K64" s="606" t="s">
        <v>33</v>
      </c>
      <c r="L64" s="606" t="s">
        <v>33</v>
      </c>
      <c r="M64" s="605" t="s">
        <v>396</v>
      </c>
      <c r="N64" s="584">
        <v>145675</v>
      </c>
      <c r="O64" s="577">
        <v>1</v>
      </c>
      <c r="P64" s="572">
        <v>145675</v>
      </c>
      <c r="Q64" s="588"/>
      <c r="R64" s="589"/>
      <c r="S64" s="365"/>
      <c r="T64" s="281"/>
      <c r="U64" s="365"/>
    </row>
    <row r="65" spans="2:21" s="48" customFormat="1" ht="30">
      <c r="B65" s="48">
        <v>6</v>
      </c>
      <c r="C65" s="22" t="s">
        <v>625</v>
      </c>
      <c r="D65" s="36"/>
      <c r="E65" s="429" t="s">
        <v>230</v>
      </c>
      <c r="F65" s="382" t="s">
        <v>615</v>
      </c>
      <c r="G65" s="331" t="s">
        <v>10</v>
      </c>
      <c r="H65" s="331" t="s">
        <v>229</v>
      </c>
      <c r="I65" s="605" t="s">
        <v>638</v>
      </c>
      <c r="J65" s="605" t="s">
        <v>396</v>
      </c>
      <c r="K65" s="606" t="s">
        <v>33</v>
      </c>
      <c r="L65" s="606" t="s">
        <v>33</v>
      </c>
      <c r="M65" s="605" t="s">
        <v>396</v>
      </c>
      <c r="N65" s="590">
        <v>1162000</v>
      </c>
      <c r="O65" s="573">
        <v>1</v>
      </c>
      <c r="P65" s="572">
        <v>1162000</v>
      </c>
      <c r="Q65" s="579"/>
      <c r="R65" s="575"/>
      <c r="S65" s="635"/>
      <c r="T65" s="307"/>
      <c r="U65" s="305"/>
    </row>
    <row r="66" spans="1:22" s="109" customFormat="1" ht="24">
      <c r="A66" s="116"/>
      <c r="B66" s="48">
        <v>7</v>
      </c>
      <c r="C66" s="22" t="s">
        <v>625</v>
      </c>
      <c r="D66" s="24"/>
      <c r="E66" s="338" t="s">
        <v>154</v>
      </c>
      <c r="F66" s="382" t="s">
        <v>617</v>
      </c>
      <c r="G66" s="314" t="s">
        <v>10</v>
      </c>
      <c r="H66" s="314" t="s">
        <v>231</v>
      </c>
      <c r="I66" s="605" t="s">
        <v>638</v>
      </c>
      <c r="J66" s="605" t="s">
        <v>396</v>
      </c>
      <c r="K66" s="606" t="s">
        <v>33</v>
      </c>
      <c r="L66" s="606" t="s">
        <v>33</v>
      </c>
      <c r="M66" s="605" t="s">
        <v>396</v>
      </c>
      <c r="N66" s="572">
        <v>500000</v>
      </c>
      <c r="O66" s="573">
        <v>1</v>
      </c>
      <c r="P66" s="572">
        <v>500000</v>
      </c>
      <c r="Q66" s="579"/>
      <c r="R66" s="575"/>
      <c r="S66" s="635"/>
      <c r="T66" s="307"/>
      <c r="U66" s="305"/>
      <c r="V66" s="125"/>
    </row>
    <row r="67" spans="1:21" s="48" customFormat="1" ht="16.5" thickBot="1">
      <c r="A67" s="116"/>
      <c r="B67" s="48">
        <v>9</v>
      </c>
      <c r="C67" s="22" t="s">
        <v>625</v>
      </c>
      <c r="D67" s="208"/>
      <c r="E67" s="430" t="s">
        <v>232</v>
      </c>
      <c r="F67" s="391" t="s">
        <v>619</v>
      </c>
      <c r="G67" s="326" t="s">
        <v>10</v>
      </c>
      <c r="H67" s="316" t="s">
        <v>233</v>
      </c>
      <c r="I67" s="605" t="s">
        <v>639</v>
      </c>
      <c r="J67" s="605" t="s">
        <v>396</v>
      </c>
      <c r="K67" s="606" t="s">
        <v>33</v>
      </c>
      <c r="L67" s="605" t="s">
        <v>396</v>
      </c>
      <c r="M67" s="605" t="s">
        <v>396</v>
      </c>
      <c r="N67" s="572">
        <v>66050</v>
      </c>
      <c r="O67" s="573">
        <v>1</v>
      </c>
      <c r="P67" s="572">
        <v>66050</v>
      </c>
      <c r="Q67" s="579"/>
      <c r="R67" s="575"/>
      <c r="S67" s="635"/>
      <c r="T67" s="307"/>
      <c r="U67" s="305"/>
    </row>
    <row r="68" spans="1:21" s="48" customFormat="1" ht="15.75">
      <c r="A68" s="116"/>
      <c r="B68" s="48">
        <v>10</v>
      </c>
      <c r="C68" s="22" t="s">
        <v>625</v>
      </c>
      <c r="D68" s="58"/>
      <c r="E68" s="347" t="s">
        <v>41</v>
      </c>
      <c r="F68" s="423" t="s">
        <v>473</v>
      </c>
      <c r="G68" s="352">
        <v>200306000</v>
      </c>
      <c r="H68" s="315" t="s">
        <v>472</v>
      </c>
      <c r="I68" s="606" t="s">
        <v>33</v>
      </c>
      <c r="J68" s="605" t="s">
        <v>396</v>
      </c>
      <c r="K68" s="606" t="s">
        <v>33</v>
      </c>
      <c r="L68" s="606" t="s">
        <v>33</v>
      </c>
      <c r="M68" s="606" t="s">
        <v>33</v>
      </c>
      <c r="N68" s="576">
        <v>32863</v>
      </c>
      <c r="O68" s="573">
        <v>1</v>
      </c>
      <c r="P68" s="576">
        <v>32863</v>
      </c>
      <c r="Q68" s="578"/>
      <c r="R68" s="575"/>
      <c r="S68" s="635"/>
      <c r="T68" s="307"/>
      <c r="U68" s="305"/>
    </row>
    <row r="69" spans="1:21" s="48" customFormat="1" ht="15.75">
      <c r="A69" s="116"/>
      <c r="B69" s="48">
        <v>11</v>
      </c>
      <c r="C69" s="22" t="s">
        <v>625</v>
      </c>
      <c r="D69" s="21"/>
      <c r="E69" s="307" t="s">
        <v>26</v>
      </c>
      <c r="F69" s="422" t="s">
        <v>471</v>
      </c>
      <c r="G69" s="310">
        <v>200306000</v>
      </c>
      <c r="H69" s="426">
        <v>40381</v>
      </c>
      <c r="I69" s="606" t="s">
        <v>33</v>
      </c>
      <c r="J69" s="605" t="s">
        <v>396</v>
      </c>
      <c r="K69" s="606" t="s">
        <v>33</v>
      </c>
      <c r="L69" s="606" t="s">
        <v>33</v>
      </c>
      <c r="M69" s="606" t="s">
        <v>33</v>
      </c>
      <c r="N69" s="572">
        <v>36560</v>
      </c>
      <c r="O69" s="573">
        <v>1</v>
      </c>
      <c r="P69" s="572">
        <v>36560</v>
      </c>
      <c r="Q69" s="579"/>
      <c r="R69" s="575"/>
      <c r="S69" s="635"/>
      <c r="T69" s="307"/>
      <c r="U69" s="305"/>
    </row>
    <row r="70" spans="1:21" s="48" customFormat="1" ht="72.75">
      <c r="A70" s="116"/>
      <c r="B70" s="48">
        <v>12</v>
      </c>
      <c r="C70" s="22" t="s">
        <v>625</v>
      </c>
      <c r="D70" s="500" t="s">
        <v>772</v>
      </c>
      <c r="E70" s="419" t="s">
        <v>14</v>
      </c>
      <c r="F70" s="623" t="s">
        <v>478</v>
      </c>
      <c r="G70" s="317" t="s">
        <v>476</v>
      </c>
      <c r="H70" s="317" t="s">
        <v>477</v>
      </c>
      <c r="I70" s="605" t="s">
        <v>639</v>
      </c>
      <c r="J70" s="605" t="s">
        <v>396</v>
      </c>
      <c r="K70" s="606" t="s">
        <v>33</v>
      </c>
      <c r="L70" s="606" t="s">
        <v>33</v>
      </c>
      <c r="M70" s="606" t="s">
        <v>33</v>
      </c>
      <c r="N70" s="576">
        <v>250853</v>
      </c>
      <c r="O70" s="573">
        <v>1</v>
      </c>
      <c r="P70" s="576">
        <v>250853</v>
      </c>
      <c r="Q70" s="579"/>
      <c r="R70" s="575"/>
      <c r="S70" s="639"/>
      <c r="T70" s="307"/>
      <c r="U70" s="305"/>
    </row>
    <row r="71" spans="1:21" s="48" customFormat="1" ht="86.25" customHeight="1">
      <c r="A71" s="116"/>
      <c r="C71" s="22"/>
      <c r="D71" s="500" t="s">
        <v>772</v>
      </c>
      <c r="E71" s="622" t="s">
        <v>13</v>
      </c>
      <c r="F71" s="652" t="s">
        <v>883</v>
      </c>
      <c r="G71" s="317" t="s">
        <v>476</v>
      </c>
      <c r="H71" s="617" t="s">
        <v>878</v>
      </c>
      <c r="I71" s="605" t="s">
        <v>639</v>
      </c>
      <c r="J71" s="605" t="s">
        <v>396</v>
      </c>
      <c r="K71" s="606" t="s">
        <v>33</v>
      </c>
      <c r="L71" s="606" t="s">
        <v>33</v>
      </c>
      <c r="M71" s="606" t="s">
        <v>33</v>
      </c>
      <c r="N71" s="576"/>
      <c r="O71" s="573"/>
      <c r="P71" s="576"/>
      <c r="Q71" s="579"/>
      <c r="R71" s="575"/>
      <c r="S71" s="621">
        <v>50000</v>
      </c>
      <c r="T71" s="409"/>
      <c r="U71" s="545"/>
    </row>
    <row r="72" spans="1:22" s="109" customFormat="1" ht="15.75">
      <c r="A72" s="116"/>
      <c r="B72" s="48">
        <v>13</v>
      </c>
      <c r="C72" s="22" t="s">
        <v>625</v>
      </c>
      <c r="D72" s="24"/>
      <c r="E72" s="307" t="s">
        <v>16</v>
      </c>
      <c r="F72" s="385" t="s">
        <v>417</v>
      </c>
      <c r="G72" s="314" t="s">
        <v>416</v>
      </c>
      <c r="H72" s="314" t="s">
        <v>479</v>
      </c>
      <c r="I72" s="606" t="s">
        <v>33</v>
      </c>
      <c r="J72" s="606" t="s">
        <v>33</v>
      </c>
      <c r="K72" s="606" t="s">
        <v>33</v>
      </c>
      <c r="L72" s="606" t="s">
        <v>33</v>
      </c>
      <c r="M72" s="606" t="s">
        <v>33</v>
      </c>
      <c r="N72" s="572">
        <v>64962</v>
      </c>
      <c r="O72" s="573">
        <v>0</v>
      </c>
      <c r="P72" s="574"/>
      <c r="Q72" s="579"/>
      <c r="R72" s="575">
        <v>0</v>
      </c>
      <c r="S72" s="635"/>
      <c r="T72" s="307"/>
      <c r="U72" s="305"/>
      <c r="V72" s="125"/>
    </row>
    <row r="73" spans="1:22" s="109" customFormat="1" ht="15.75">
      <c r="A73" s="116"/>
      <c r="B73" s="48">
        <v>14</v>
      </c>
      <c r="C73" s="22" t="s">
        <v>625</v>
      </c>
      <c r="D73" s="24"/>
      <c r="E73" s="307" t="s">
        <v>16</v>
      </c>
      <c r="F73" s="382" t="s">
        <v>86</v>
      </c>
      <c r="G73" s="314" t="s">
        <v>85</v>
      </c>
      <c r="H73" s="314" t="s">
        <v>210</v>
      </c>
      <c r="I73" s="606" t="s">
        <v>33</v>
      </c>
      <c r="J73" s="606" t="s">
        <v>33</v>
      </c>
      <c r="K73" s="606" t="s">
        <v>33</v>
      </c>
      <c r="L73" s="606" t="s">
        <v>33</v>
      </c>
      <c r="M73" s="606" t="s">
        <v>33</v>
      </c>
      <c r="N73" s="572">
        <v>605600</v>
      </c>
      <c r="O73" s="573">
        <f>R73/N73</f>
        <v>0.05779392338177015</v>
      </c>
      <c r="P73" s="574"/>
      <c r="Q73" s="579"/>
      <c r="R73" s="575">
        <v>35000</v>
      </c>
      <c r="S73" s="635"/>
      <c r="T73" s="307"/>
      <c r="U73" s="305"/>
      <c r="V73" s="125"/>
    </row>
    <row r="74" spans="2:21" s="48" customFormat="1" ht="24.75">
      <c r="B74" s="48">
        <v>15</v>
      </c>
      <c r="C74" s="22" t="s">
        <v>625</v>
      </c>
      <c r="D74" s="58"/>
      <c r="E74" s="340" t="s">
        <v>16</v>
      </c>
      <c r="F74" s="389" t="s">
        <v>611</v>
      </c>
      <c r="G74" s="316" t="s">
        <v>75</v>
      </c>
      <c r="H74" s="316" t="s">
        <v>201</v>
      </c>
      <c r="I74" s="605" t="s">
        <v>639</v>
      </c>
      <c r="J74" s="606"/>
      <c r="K74" s="606"/>
      <c r="L74" s="606"/>
      <c r="M74" s="606"/>
      <c r="N74" s="572">
        <v>220000</v>
      </c>
      <c r="O74" s="573">
        <f>P74/N74</f>
        <v>0.725</v>
      </c>
      <c r="P74" s="591">
        <v>159500</v>
      </c>
      <c r="Q74" s="579"/>
      <c r="R74" s="585"/>
      <c r="S74" s="635"/>
      <c r="T74" s="307"/>
      <c r="U74" s="305"/>
    </row>
    <row r="75" spans="2:21" s="48" customFormat="1" ht="15.75">
      <c r="B75" s="48">
        <v>16</v>
      </c>
      <c r="C75" s="22" t="s">
        <v>625</v>
      </c>
      <c r="D75" s="56"/>
      <c r="E75" s="340" t="s">
        <v>432</v>
      </c>
      <c r="F75" s="390" t="s">
        <v>433</v>
      </c>
      <c r="G75" s="316" t="s">
        <v>430</v>
      </c>
      <c r="H75" s="316" t="s">
        <v>431</v>
      </c>
      <c r="I75" s="606" t="s">
        <v>33</v>
      </c>
      <c r="J75" s="606" t="s">
        <v>33</v>
      </c>
      <c r="K75" s="606" t="s">
        <v>33</v>
      </c>
      <c r="L75" s="606" t="s">
        <v>33</v>
      </c>
      <c r="M75" s="606" t="s">
        <v>33</v>
      </c>
      <c r="N75" s="572">
        <v>330000</v>
      </c>
      <c r="O75" s="573">
        <v>0</v>
      </c>
      <c r="P75" s="574"/>
      <c r="Q75" s="579"/>
      <c r="R75" s="585">
        <v>0</v>
      </c>
      <c r="S75" s="635"/>
      <c r="T75" s="108"/>
      <c r="U75" s="244"/>
    </row>
    <row r="76" spans="2:21" s="48" customFormat="1" ht="15.75">
      <c r="B76" s="48">
        <v>17</v>
      </c>
      <c r="C76" s="22" t="s">
        <v>625</v>
      </c>
      <c r="D76" s="56"/>
      <c r="E76" s="340" t="s">
        <v>482</v>
      </c>
      <c r="F76" s="389" t="s">
        <v>483</v>
      </c>
      <c r="G76" s="316" t="s">
        <v>480</v>
      </c>
      <c r="H76" s="316" t="s">
        <v>481</v>
      </c>
      <c r="I76" s="606" t="s">
        <v>33</v>
      </c>
      <c r="J76" s="606" t="s">
        <v>33</v>
      </c>
      <c r="K76" s="606" t="s">
        <v>33</v>
      </c>
      <c r="L76" s="606" t="s">
        <v>33</v>
      </c>
      <c r="M76" s="606" t="s">
        <v>33</v>
      </c>
      <c r="N76" s="572">
        <v>257558</v>
      </c>
      <c r="O76" s="573">
        <v>0</v>
      </c>
      <c r="P76" s="574"/>
      <c r="Q76" s="579"/>
      <c r="R76" s="585">
        <v>0</v>
      </c>
      <c r="S76" s="635"/>
      <c r="T76" s="307"/>
      <c r="U76" s="305"/>
    </row>
    <row r="77" spans="2:21" s="48" customFormat="1" ht="19.5" customHeight="1">
      <c r="B77" s="48">
        <v>18</v>
      </c>
      <c r="C77" s="22" t="s">
        <v>625</v>
      </c>
      <c r="D77" s="21"/>
      <c r="E77" s="307" t="s">
        <v>16</v>
      </c>
      <c r="F77" s="382" t="s">
        <v>254</v>
      </c>
      <c r="G77" s="314" t="s">
        <v>252</v>
      </c>
      <c r="H77" s="314" t="s">
        <v>253</v>
      </c>
      <c r="I77" s="606" t="s">
        <v>33</v>
      </c>
      <c r="J77" s="606" t="s">
        <v>33</v>
      </c>
      <c r="K77" s="606" t="s">
        <v>33</v>
      </c>
      <c r="L77" s="606" t="s">
        <v>33</v>
      </c>
      <c r="M77" s="606" t="s">
        <v>33</v>
      </c>
      <c r="N77" s="572">
        <v>2702000</v>
      </c>
      <c r="O77" s="573">
        <v>0</v>
      </c>
      <c r="P77" s="574"/>
      <c r="Q77" s="579"/>
      <c r="R77" s="575">
        <v>0</v>
      </c>
      <c r="S77" s="635"/>
      <c r="T77" s="307"/>
      <c r="U77" s="305"/>
    </row>
    <row r="78" spans="2:21" s="48" customFormat="1" ht="15.75">
      <c r="B78" s="48">
        <v>19</v>
      </c>
      <c r="C78" s="22" t="s">
        <v>625</v>
      </c>
      <c r="D78" s="24"/>
      <c r="E78" s="307" t="s">
        <v>432</v>
      </c>
      <c r="F78" s="382" t="s">
        <v>489</v>
      </c>
      <c r="G78" s="314" t="s">
        <v>487</v>
      </c>
      <c r="H78" s="314" t="s">
        <v>488</v>
      </c>
      <c r="I78" s="606" t="s">
        <v>33</v>
      </c>
      <c r="J78" s="606" t="s">
        <v>33</v>
      </c>
      <c r="K78" s="606" t="s">
        <v>33</v>
      </c>
      <c r="L78" s="606" t="s">
        <v>33</v>
      </c>
      <c r="M78" s="606" t="s">
        <v>33</v>
      </c>
      <c r="N78" s="572">
        <v>1032000</v>
      </c>
      <c r="O78" s="573">
        <v>0</v>
      </c>
      <c r="P78" s="574"/>
      <c r="Q78" s="579"/>
      <c r="R78" s="575">
        <v>0</v>
      </c>
      <c r="S78" s="635"/>
      <c r="T78" s="108"/>
      <c r="U78" s="244"/>
    </row>
    <row r="79" spans="2:21" s="48" customFormat="1" ht="15.75">
      <c r="B79" s="48">
        <v>20</v>
      </c>
      <c r="C79" s="22" t="s">
        <v>625</v>
      </c>
      <c r="D79" s="418"/>
      <c r="E79" s="307" t="s">
        <v>13</v>
      </c>
      <c r="F79" s="382" t="s">
        <v>76</v>
      </c>
      <c r="G79" s="314" t="s">
        <v>211</v>
      </c>
      <c r="H79" s="314" t="s">
        <v>212</v>
      </c>
      <c r="I79" s="605" t="s">
        <v>731</v>
      </c>
      <c r="J79" s="605" t="s">
        <v>396</v>
      </c>
      <c r="K79" s="606"/>
      <c r="L79" s="605" t="s">
        <v>396</v>
      </c>
      <c r="M79" s="606"/>
      <c r="N79" s="572">
        <v>1120562</v>
      </c>
      <c r="O79" s="573">
        <f>Q79/N79</f>
        <v>0.38386898716893847</v>
      </c>
      <c r="P79" s="574"/>
      <c r="Q79" s="575">
        <v>430149</v>
      </c>
      <c r="R79" s="575"/>
      <c r="S79" s="635"/>
      <c r="T79" s="307"/>
      <c r="U79" s="305"/>
    </row>
    <row r="80" spans="2:21" s="48" customFormat="1" ht="15.75">
      <c r="B80" s="48">
        <v>21</v>
      </c>
      <c r="C80" s="22" t="s">
        <v>625</v>
      </c>
      <c r="D80" s="24"/>
      <c r="E80" s="307" t="s">
        <v>14</v>
      </c>
      <c r="F80" s="382" t="s">
        <v>496</v>
      </c>
      <c r="G80" s="314" t="s">
        <v>211</v>
      </c>
      <c r="H80" s="314" t="s">
        <v>495</v>
      </c>
      <c r="I80" s="605" t="s">
        <v>731</v>
      </c>
      <c r="J80" s="606"/>
      <c r="K80" s="606"/>
      <c r="L80" s="605" t="s">
        <v>396</v>
      </c>
      <c r="M80" s="606"/>
      <c r="N80" s="572">
        <v>824898</v>
      </c>
      <c r="O80" s="573">
        <f>Q80/N80</f>
        <v>0.027882235136950265</v>
      </c>
      <c r="P80" s="574"/>
      <c r="Q80" s="575">
        <v>23000</v>
      </c>
      <c r="R80" s="575"/>
      <c r="S80" s="635"/>
      <c r="T80" s="307"/>
      <c r="U80" s="305"/>
    </row>
    <row r="81" spans="2:21" s="48" customFormat="1" ht="15.75">
      <c r="B81" s="48">
        <v>22</v>
      </c>
      <c r="C81" s="22" t="s">
        <v>625</v>
      </c>
      <c r="D81" s="24"/>
      <c r="E81" s="307" t="s">
        <v>89</v>
      </c>
      <c r="F81" s="382" t="s">
        <v>493</v>
      </c>
      <c r="G81" s="314" t="s">
        <v>211</v>
      </c>
      <c r="H81" s="314" t="s">
        <v>494</v>
      </c>
      <c r="I81" s="605" t="s">
        <v>731</v>
      </c>
      <c r="J81" s="606" t="s">
        <v>33</v>
      </c>
      <c r="K81" s="606" t="s">
        <v>33</v>
      </c>
      <c r="L81" s="605" t="s">
        <v>396</v>
      </c>
      <c r="M81" s="606" t="s">
        <v>33</v>
      </c>
      <c r="N81" s="572">
        <v>84019</v>
      </c>
      <c r="O81" s="573">
        <v>0</v>
      </c>
      <c r="P81" s="574"/>
      <c r="Q81" s="575">
        <v>0</v>
      </c>
      <c r="R81" s="575"/>
      <c r="S81" s="635"/>
      <c r="T81" s="307"/>
      <c r="U81" s="305"/>
    </row>
    <row r="82" spans="3:21" s="48" customFormat="1" ht="15.75">
      <c r="C82" s="22" t="s">
        <v>625</v>
      </c>
      <c r="D82" s="24"/>
      <c r="E82" s="337" t="s">
        <v>78</v>
      </c>
      <c r="F82" s="381" t="s">
        <v>498</v>
      </c>
      <c r="G82" s="313" t="s">
        <v>211</v>
      </c>
      <c r="H82" s="313" t="s">
        <v>497</v>
      </c>
      <c r="I82" s="606" t="s">
        <v>33</v>
      </c>
      <c r="J82" s="606" t="s">
        <v>33</v>
      </c>
      <c r="K82" s="606" t="s">
        <v>33</v>
      </c>
      <c r="L82" s="606" t="s">
        <v>33</v>
      </c>
      <c r="M82" s="606" t="s">
        <v>33</v>
      </c>
      <c r="N82" s="572">
        <v>426145</v>
      </c>
      <c r="O82" s="573">
        <v>1</v>
      </c>
      <c r="P82" s="574"/>
      <c r="Q82" s="579"/>
      <c r="R82" s="581">
        <v>426145</v>
      </c>
      <c r="S82" s="635"/>
      <c r="T82" s="307"/>
      <c r="U82" s="305"/>
    </row>
    <row r="83" spans="3:21" s="48" customFormat="1" ht="29.25" customHeight="1">
      <c r="C83" s="22" t="s">
        <v>625</v>
      </c>
      <c r="D83" s="24"/>
      <c r="E83" s="337" t="s">
        <v>13</v>
      </c>
      <c r="F83" s="381" t="s">
        <v>80</v>
      </c>
      <c r="G83" s="313" t="s">
        <v>411</v>
      </c>
      <c r="H83" s="313" t="s">
        <v>412</v>
      </c>
      <c r="I83" s="605" t="s">
        <v>732</v>
      </c>
      <c r="J83" s="605" t="s">
        <v>396</v>
      </c>
      <c r="K83" s="606"/>
      <c r="L83" s="605" t="s">
        <v>396</v>
      </c>
      <c r="M83" s="606"/>
      <c r="N83" s="572">
        <v>518000</v>
      </c>
      <c r="O83" s="573" t="e">
        <f>Q83/#REF!</f>
        <v>#REF!</v>
      </c>
      <c r="P83" s="574"/>
      <c r="Q83" s="575">
        <v>379000</v>
      </c>
      <c r="R83" s="581"/>
      <c r="S83" s="635"/>
      <c r="T83" s="307"/>
      <c r="U83" s="305"/>
    </row>
    <row r="84" spans="3:21" s="48" customFormat="1" ht="24">
      <c r="C84" s="22" t="s">
        <v>625</v>
      </c>
      <c r="D84" s="49"/>
      <c r="E84" s="337" t="s">
        <v>14</v>
      </c>
      <c r="F84" s="381" t="s">
        <v>500</v>
      </c>
      <c r="G84" s="313" t="s">
        <v>411</v>
      </c>
      <c r="H84" s="313" t="s">
        <v>499</v>
      </c>
      <c r="I84" s="605" t="s">
        <v>732</v>
      </c>
      <c r="J84" s="606"/>
      <c r="K84" s="606"/>
      <c r="L84" s="605" t="s">
        <v>396</v>
      </c>
      <c r="M84" s="606"/>
      <c r="N84" s="572">
        <v>286000</v>
      </c>
      <c r="O84" s="573">
        <v>0</v>
      </c>
      <c r="P84" s="574"/>
      <c r="Q84" s="575">
        <v>0</v>
      </c>
      <c r="R84" s="581"/>
      <c r="S84" s="635"/>
      <c r="T84" s="307"/>
      <c r="U84" s="305"/>
    </row>
    <row r="85" spans="3:21" s="48" customFormat="1" ht="15.75">
      <c r="C85" s="22" t="s">
        <v>625</v>
      </c>
      <c r="D85" s="24"/>
      <c r="E85" s="337" t="s">
        <v>239</v>
      </c>
      <c r="F85" s="381" t="s">
        <v>238</v>
      </c>
      <c r="G85" s="313" t="s">
        <v>241</v>
      </c>
      <c r="H85" s="313" t="s">
        <v>240</v>
      </c>
      <c r="I85" s="606" t="s">
        <v>33</v>
      </c>
      <c r="J85" s="606" t="s">
        <v>33</v>
      </c>
      <c r="K85" s="606" t="s">
        <v>33</v>
      </c>
      <c r="L85" s="606" t="s">
        <v>33</v>
      </c>
      <c r="M85" s="606" t="s">
        <v>33</v>
      </c>
      <c r="N85" s="572">
        <v>220000</v>
      </c>
      <c r="O85" s="573">
        <v>0</v>
      </c>
      <c r="P85" s="574"/>
      <c r="Q85" s="579"/>
      <c r="R85" s="592">
        <v>0</v>
      </c>
      <c r="S85" s="635"/>
      <c r="T85" s="108"/>
      <c r="U85" s="244"/>
    </row>
    <row r="86" spans="3:21" s="48" customFormat="1" ht="15.75">
      <c r="C86" s="22" t="s">
        <v>625</v>
      </c>
      <c r="D86" s="418"/>
      <c r="E86" s="344" t="s">
        <v>13</v>
      </c>
      <c r="F86" s="380" t="s">
        <v>251</v>
      </c>
      <c r="G86" s="317" t="s">
        <v>249</v>
      </c>
      <c r="H86" s="317" t="s">
        <v>250</v>
      </c>
      <c r="I86" s="606"/>
      <c r="J86" s="606"/>
      <c r="K86" s="606"/>
      <c r="L86" s="606"/>
      <c r="M86" s="606"/>
      <c r="N86" s="593">
        <v>97119</v>
      </c>
      <c r="O86" s="573">
        <v>1</v>
      </c>
      <c r="P86" s="593">
        <v>97119</v>
      </c>
      <c r="Q86" s="594"/>
      <c r="R86" s="575"/>
      <c r="S86" s="635"/>
      <c r="T86" s="307"/>
      <c r="U86" s="305"/>
    </row>
    <row r="87" spans="3:21" s="48" customFormat="1" ht="15.75">
      <c r="C87" s="22" t="s">
        <v>625</v>
      </c>
      <c r="D87" s="21"/>
      <c r="E87" s="344" t="s">
        <v>247</v>
      </c>
      <c r="F87" s="380" t="s">
        <v>246</v>
      </c>
      <c r="G87" s="317" t="s">
        <v>249</v>
      </c>
      <c r="H87" s="317" t="s">
        <v>248</v>
      </c>
      <c r="I87" s="606" t="s">
        <v>33</v>
      </c>
      <c r="J87" s="606" t="s">
        <v>33</v>
      </c>
      <c r="K87" s="606" t="s">
        <v>33</v>
      </c>
      <c r="L87" s="606" t="s">
        <v>33</v>
      </c>
      <c r="M87" s="606" t="s">
        <v>33</v>
      </c>
      <c r="N87" s="593">
        <v>279830</v>
      </c>
      <c r="O87" s="573">
        <v>0</v>
      </c>
      <c r="P87" s="574"/>
      <c r="Q87" s="594"/>
      <c r="R87" s="575"/>
      <c r="S87" s="635"/>
      <c r="T87" s="307"/>
      <c r="U87" s="305"/>
    </row>
    <row r="88" spans="3:21" s="48" customFormat="1" ht="15.75">
      <c r="C88" s="22" t="s">
        <v>625</v>
      </c>
      <c r="D88" s="21"/>
      <c r="E88" s="344" t="s">
        <v>244</v>
      </c>
      <c r="F88" s="380" t="s">
        <v>245</v>
      </c>
      <c r="G88" s="317" t="s">
        <v>242</v>
      </c>
      <c r="H88" s="317" t="s">
        <v>243</v>
      </c>
      <c r="I88" s="606" t="s">
        <v>33</v>
      </c>
      <c r="J88" s="606" t="s">
        <v>33</v>
      </c>
      <c r="K88" s="606" t="s">
        <v>33</v>
      </c>
      <c r="L88" s="606" t="s">
        <v>33</v>
      </c>
      <c r="M88" s="606" t="s">
        <v>33</v>
      </c>
      <c r="N88" s="593" t="s">
        <v>402</v>
      </c>
      <c r="O88" s="573" t="e">
        <f>#REF!/#REF!</f>
        <v>#REF!</v>
      </c>
      <c r="P88" s="574"/>
      <c r="Q88" s="582"/>
      <c r="R88" s="575"/>
      <c r="S88" s="635"/>
      <c r="T88" s="307"/>
      <c r="U88" s="305"/>
    </row>
    <row r="89" spans="3:21" s="48" customFormat="1" ht="16.5" thickBot="1">
      <c r="C89" s="52" t="s">
        <v>625</v>
      </c>
      <c r="D89" s="24"/>
      <c r="E89" s="337" t="s">
        <v>482</v>
      </c>
      <c r="F89" s="381" t="s">
        <v>512</v>
      </c>
      <c r="G89" s="313" t="s">
        <v>511</v>
      </c>
      <c r="H89" s="544" t="s">
        <v>758</v>
      </c>
      <c r="I89" s="608" t="s">
        <v>33</v>
      </c>
      <c r="J89" s="608" t="s">
        <v>33</v>
      </c>
      <c r="K89" s="608" t="s">
        <v>33</v>
      </c>
      <c r="L89" s="608" t="s">
        <v>33</v>
      </c>
      <c r="M89" s="608" t="s">
        <v>33</v>
      </c>
      <c r="N89" s="595">
        <v>660995</v>
      </c>
      <c r="O89" s="596">
        <f>R89/N89</f>
        <v>0.01891088434859568</v>
      </c>
      <c r="P89" s="597"/>
      <c r="Q89" s="594"/>
      <c r="R89" s="592">
        <v>12500</v>
      </c>
      <c r="S89" s="640"/>
      <c r="T89" s="337"/>
      <c r="U89" s="297"/>
    </row>
    <row r="90" spans="3:21" s="48" customFormat="1" ht="49.5" thickBot="1">
      <c r="C90" s="52"/>
      <c r="D90" s="546" t="s">
        <v>802</v>
      </c>
      <c r="E90" s="337"/>
      <c r="F90" s="381"/>
      <c r="G90" s="313"/>
      <c r="H90" s="544"/>
      <c r="I90" s="608" t="s">
        <v>33</v>
      </c>
      <c r="J90" s="605" t="s">
        <v>396</v>
      </c>
      <c r="K90" s="608" t="s">
        <v>33</v>
      </c>
      <c r="L90" s="605" t="s">
        <v>396</v>
      </c>
      <c r="M90" s="608" t="s">
        <v>33</v>
      </c>
      <c r="N90" s="297"/>
      <c r="O90" s="361"/>
      <c r="P90" s="337"/>
      <c r="Q90" s="407"/>
      <c r="R90" s="300"/>
      <c r="S90" s="640"/>
      <c r="T90" s="337"/>
      <c r="U90" s="297"/>
    </row>
    <row r="91" spans="3:21" s="48" customFormat="1" ht="52.5" customHeight="1" thickBot="1">
      <c r="C91" s="52"/>
      <c r="D91" s="498" t="s">
        <v>800</v>
      </c>
      <c r="E91" s="344" t="s">
        <v>13</v>
      </c>
      <c r="F91" s="619" t="s">
        <v>884</v>
      </c>
      <c r="G91" s="313"/>
      <c r="H91" s="544"/>
      <c r="I91" s="608" t="s">
        <v>33</v>
      </c>
      <c r="J91" s="605" t="s">
        <v>396</v>
      </c>
      <c r="K91" s="608" t="s">
        <v>33</v>
      </c>
      <c r="L91" s="608" t="s">
        <v>33</v>
      </c>
      <c r="M91" s="608" t="s">
        <v>33</v>
      </c>
      <c r="N91" s="297"/>
      <c r="O91" s="361"/>
      <c r="P91" s="337"/>
      <c r="Q91" s="407"/>
      <c r="R91" s="300"/>
      <c r="S91" s="640"/>
      <c r="T91" s="337"/>
      <c r="U91" s="297"/>
    </row>
    <row r="92" spans="3:21" s="48" customFormat="1" ht="42.75" customHeight="1" thickBot="1">
      <c r="C92" s="52"/>
      <c r="D92" s="498" t="s">
        <v>801</v>
      </c>
      <c r="E92" s="337"/>
      <c r="F92" s="381"/>
      <c r="G92" s="313"/>
      <c r="H92" s="544"/>
      <c r="I92" s="608" t="s">
        <v>33</v>
      </c>
      <c r="J92" s="605" t="s">
        <v>396</v>
      </c>
      <c r="K92" s="608" t="s">
        <v>33</v>
      </c>
      <c r="L92" s="608" t="s">
        <v>33</v>
      </c>
      <c r="M92" s="608" t="s">
        <v>33</v>
      </c>
      <c r="N92" s="297"/>
      <c r="O92" s="361"/>
      <c r="P92" s="337"/>
      <c r="Q92" s="407"/>
      <c r="R92" s="300"/>
      <c r="S92" s="640"/>
      <c r="T92" s="337"/>
      <c r="U92" s="297"/>
    </row>
    <row r="93" spans="3:21" s="48" customFormat="1" ht="42.75" customHeight="1" thickBot="1">
      <c r="C93" s="52" t="s">
        <v>625</v>
      </c>
      <c r="D93" s="495" t="s">
        <v>797</v>
      </c>
      <c r="E93" s="108" t="s">
        <v>78</v>
      </c>
      <c r="F93" s="382"/>
      <c r="G93" s="314"/>
      <c r="H93" s="503"/>
      <c r="I93" s="605" t="s">
        <v>639</v>
      </c>
      <c r="J93" s="605" t="s">
        <v>396</v>
      </c>
      <c r="K93" s="608" t="s">
        <v>33</v>
      </c>
      <c r="L93" s="608" t="s">
        <v>33</v>
      </c>
      <c r="M93" s="608" t="s">
        <v>33</v>
      </c>
      <c r="N93" s="305"/>
      <c r="O93" s="406"/>
      <c r="P93" s="409"/>
      <c r="Q93" s="410"/>
      <c r="R93" s="309"/>
      <c r="S93" s="621">
        <v>1000000</v>
      </c>
      <c r="T93" s="409"/>
      <c r="U93" s="305"/>
    </row>
    <row r="94" spans="3:21" s="48" customFormat="1" ht="84" customHeight="1" thickBot="1">
      <c r="C94" s="52" t="s">
        <v>625</v>
      </c>
      <c r="D94" s="495" t="s">
        <v>798</v>
      </c>
      <c r="E94" s="409"/>
      <c r="F94" s="619" t="s">
        <v>885</v>
      </c>
      <c r="G94" s="314"/>
      <c r="H94" s="503"/>
      <c r="I94" s="605" t="s">
        <v>639</v>
      </c>
      <c r="J94" s="605" t="s">
        <v>396</v>
      </c>
      <c r="K94" s="608" t="s">
        <v>33</v>
      </c>
      <c r="L94" s="608" t="s">
        <v>33</v>
      </c>
      <c r="M94" s="608" t="s">
        <v>33</v>
      </c>
      <c r="N94" s="305"/>
      <c r="O94" s="406"/>
      <c r="P94" s="409"/>
      <c r="Q94" s="410"/>
      <c r="R94" s="309"/>
      <c r="S94" s="639"/>
      <c r="T94" s="409"/>
      <c r="U94" s="305"/>
    </row>
    <row r="95" spans="3:21" s="48" customFormat="1" ht="28.5" customHeight="1" thickBot="1">
      <c r="C95" s="52" t="s">
        <v>625</v>
      </c>
      <c r="D95" s="498" t="s">
        <v>799</v>
      </c>
      <c r="E95" s="409"/>
      <c r="F95" s="382"/>
      <c r="G95" s="314"/>
      <c r="H95" s="503"/>
      <c r="I95" s="608" t="s">
        <v>33</v>
      </c>
      <c r="J95" s="608" t="s">
        <v>33</v>
      </c>
      <c r="K95" s="608" t="s">
        <v>33</v>
      </c>
      <c r="L95" s="605" t="s">
        <v>396</v>
      </c>
      <c r="M95" s="608" t="s">
        <v>33</v>
      </c>
      <c r="N95" s="305"/>
      <c r="O95" s="406"/>
      <c r="P95" s="409"/>
      <c r="Q95" s="410"/>
      <c r="R95" s="309"/>
      <c r="S95" s="635"/>
      <c r="T95" s="409"/>
      <c r="U95" s="305"/>
    </row>
    <row r="96" spans="3:21" s="48" customFormat="1" ht="16.5" thickBot="1">
      <c r="C96" s="52" t="s">
        <v>625</v>
      </c>
      <c r="D96" s="24"/>
      <c r="E96" s="409"/>
      <c r="F96" s="382"/>
      <c r="G96" s="314"/>
      <c r="H96" s="503"/>
      <c r="I96" s="606"/>
      <c r="J96" s="606"/>
      <c r="K96" s="606"/>
      <c r="L96" s="606"/>
      <c r="M96" s="606"/>
      <c r="N96" s="305"/>
      <c r="O96" s="406"/>
      <c r="P96" s="409"/>
      <c r="Q96" s="410"/>
      <c r="R96" s="309"/>
      <c r="S96" s="635"/>
      <c r="T96" s="409"/>
      <c r="U96" s="305"/>
    </row>
    <row r="97" spans="2:21" s="48" customFormat="1" ht="36">
      <c r="B97" s="48">
        <v>25</v>
      </c>
      <c r="C97" s="543" t="s">
        <v>627</v>
      </c>
      <c r="D97" s="534" t="s">
        <v>773</v>
      </c>
      <c r="E97" s="409"/>
      <c r="F97" s="154"/>
      <c r="G97" s="314" t="s">
        <v>629</v>
      </c>
      <c r="H97" s="314"/>
      <c r="I97" s="606" t="s">
        <v>33</v>
      </c>
      <c r="J97" s="605" t="s">
        <v>396</v>
      </c>
      <c r="K97" s="606" t="s">
        <v>33</v>
      </c>
      <c r="L97" s="606" t="s">
        <v>33</v>
      </c>
      <c r="M97" s="606" t="s">
        <v>33</v>
      </c>
      <c r="N97" s="305"/>
      <c r="O97" s="406"/>
      <c r="P97" s="409"/>
      <c r="Q97" s="410"/>
      <c r="R97" s="309"/>
      <c r="S97" s="635"/>
      <c r="T97" s="409"/>
      <c r="U97" s="305"/>
    </row>
    <row r="98" spans="3:21" s="48" customFormat="1" ht="24.75">
      <c r="C98" s="543"/>
      <c r="D98" s="540" t="s">
        <v>795</v>
      </c>
      <c r="E98" s="340"/>
      <c r="F98" s="205"/>
      <c r="G98" s="316"/>
      <c r="H98" s="316"/>
      <c r="I98" s="611"/>
      <c r="J98" s="614"/>
      <c r="K98" s="611"/>
      <c r="L98" s="611"/>
      <c r="M98" s="611"/>
      <c r="N98" s="359"/>
      <c r="O98" s="353"/>
      <c r="P98" s="340"/>
      <c r="Q98" s="414"/>
      <c r="R98" s="412"/>
      <c r="S98" s="641"/>
      <c r="T98" s="340"/>
      <c r="U98" s="359"/>
    </row>
    <row r="99" spans="2:21" s="48" customFormat="1" ht="51.75" customHeight="1">
      <c r="B99" s="48">
        <v>26</v>
      </c>
      <c r="C99" s="543" t="s">
        <v>627</v>
      </c>
      <c r="D99" s="535" t="s">
        <v>792</v>
      </c>
      <c r="E99" s="307"/>
      <c r="F99" s="154"/>
      <c r="G99" s="314" t="s">
        <v>629</v>
      </c>
      <c r="H99" s="314"/>
      <c r="I99" s="606" t="s">
        <v>33</v>
      </c>
      <c r="J99" s="605" t="s">
        <v>396</v>
      </c>
      <c r="K99" s="606" t="s">
        <v>33</v>
      </c>
      <c r="L99" s="606" t="s">
        <v>33</v>
      </c>
      <c r="M99" s="606" t="s">
        <v>33</v>
      </c>
      <c r="N99" s="305"/>
      <c r="O99" s="298"/>
      <c r="P99" s="307"/>
      <c r="Q99" s="308"/>
      <c r="R99" s="309"/>
      <c r="S99" s="635"/>
      <c r="T99" s="307"/>
      <c r="U99" s="305"/>
    </row>
    <row r="100" spans="2:21" s="48" customFormat="1" ht="36">
      <c r="B100" s="48">
        <v>28</v>
      </c>
      <c r="C100" s="543" t="s">
        <v>627</v>
      </c>
      <c r="D100" s="535" t="s">
        <v>793</v>
      </c>
      <c r="E100" s="307"/>
      <c r="F100" s="154"/>
      <c r="G100" s="314" t="s">
        <v>629</v>
      </c>
      <c r="H100" s="314"/>
      <c r="I100" s="605" t="s">
        <v>396</v>
      </c>
      <c r="J100" s="605" t="s">
        <v>396</v>
      </c>
      <c r="K100" s="606" t="s">
        <v>33</v>
      </c>
      <c r="L100" s="606" t="s">
        <v>33</v>
      </c>
      <c r="M100" s="605" t="s">
        <v>396</v>
      </c>
      <c r="N100" s="305"/>
      <c r="O100" s="298"/>
      <c r="P100" s="307"/>
      <c r="Q100" s="308"/>
      <c r="R100" s="309"/>
      <c r="S100" s="635"/>
      <c r="T100" s="307"/>
      <c r="U100" s="305"/>
    </row>
    <row r="101" spans="3:21" s="48" customFormat="1" ht="48">
      <c r="C101" s="543" t="s">
        <v>627</v>
      </c>
      <c r="D101" s="494" t="s">
        <v>774</v>
      </c>
      <c r="E101" s="307"/>
      <c r="F101" s="154"/>
      <c r="G101" s="314" t="s">
        <v>629</v>
      </c>
      <c r="H101" s="314"/>
      <c r="I101" s="606" t="s">
        <v>33</v>
      </c>
      <c r="J101" s="605" t="s">
        <v>396</v>
      </c>
      <c r="K101" s="606" t="s">
        <v>33</v>
      </c>
      <c r="L101" s="606" t="s">
        <v>33</v>
      </c>
      <c r="M101" s="606" t="s">
        <v>33</v>
      </c>
      <c r="N101" s="305"/>
      <c r="O101" s="298"/>
      <c r="P101" s="307"/>
      <c r="Q101" s="308"/>
      <c r="R101" s="309"/>
      <c r="S101" s="635"/>
      <c r="T101" s="307"/>
      <c r="U101" s="305"/>
    </row>
    <row r="102" spans="3:21" s="48" customFormat="1" ht="36">
      <c r="C102" s="543" t="s">
        <v>627</v>
      </c>
      <c r="D102" s="535" t="s">
        <v>794</v>
      </c>
      <c r="E102" s="337"/>
      <c r="F102" s="151"/>
      <c r="G102" s="313" t="s">
        <v>629</v>
      </c>
      <c r="H102" s="313"/>
      <c r="I102" s="606" t="s">
        <v>33</v>
      </c>
      <c r="J102" s="605" t="s">
        <v>396</v>
      </c>
      <c r="K102" s="606" t="s">
        <v>33</v>
      </c>
      <c r="L102" s="613" t="s">
        <v>33</v>
      </c>
      <c r="M102" s="613" t="s">
        <v>33</v>
      </c>
      <c r="N102" s="305"/>
      <c r="O102" s="298"/>
      <c r="P102" s="307"/>
      <c r="Q102" s="308"/>
      <c r="R102" s="309"/>
      <c r="S102" s="635"/>
      <c r="T102" s="307"/>
      <c r="U102" s="305"/>
    </row>
    <row r="103" spans="2:21" s="48" customFormat="1" ht="48">
      <c r="B103" s="48">
        <v>29</v>
      </c>
      <c r="C103" s="543" t="s">
        <v>627</v>
      </c>
      <c r="D103" s="535" t="s">
        <v>775</v>
      </c>
      <c r="E103" s="307"/>
      <c r="F103" s="154"/>
      <c r="G103" s="314" t="s">
        <v>629</v>
      </c>
      <c r="H103" s="314"/>
      <c r="I103" s="606" t="s">
        <v>33</v>
      </c>
      <c r="J103" s="605" t="s">
        <v>396</v>
      </c>
      <c r="K103" s="606" t="s">
        <v>33</v>
      </c>
      <c r="L103" s="606" t="s">
        <v>33</v>
      </c>
      <c r="M103" s="606" t="s">
        <v>33</v>
      </c>
      <c r="N103" s="305"/>
      <c r="O103" s="298"/>
      <c r="P103" s="307"/>
      <c r="Q103" s="308"/>
      <c r="R103" s="309"/>
      <c r="S103" s="635"/>
      <c r="T103" s="307"/>
      <c r="U103" s="305"/>
    </row>
    <row r="104" spans="2:21" s="48" customFormat="1" ht="30" customHeight="1">
      <c r="B104" s="48">
        <v>30</v>
      </c>
      <c r="C104" s="543" t="s">
        <v>627</v>
      </c>
      <c r="D104" s="494" t="s">
        <v>776</v>
      </c>
      <c r="E104" s="307"/>
      <c r="F104" s="154"/>
      <c r="G104" s="314" t="s">
        <v>629</v>
      </c>
      <c r="H104" s="314"/>
      <c r="I104" s="606" t="s">
        <v>33</v>
      </c>
      <c r="J104" s="605" t="s">
        <v>396</v>
      </c>
      <c r="K104" s="606" t="s">
        <v>33</v>
      </c>
      <c r="L104" s="606" t="s">
        <v>33</v>
      </c>
      <c r="M104" s="606" t="s">
        <v>33</v>
      </c>
      <c r="N104" s="305"/>
      <c r="O104" s="298"/>
      <c r="P104" s="307"/>
      <c r="Q104" s="308"/>
      <c r="R104" s="309"/>
      <c r="S104" s="635"/>
      <c r="T104" s="307"/>
      <c r="U104" s="305"/>
    </row>
    <row r="105" spans="2:21" s="48" customFormat="1" ht="51" customHeight="1">
      <c r="B105" s="48">
        <v>31</v>
      </c>
      <c r="C105" s="543" t="s">
        <v>627</v>
      </c>
      <c r="D105" s="535" t="s">
        <v>777</v>
      </c>
      <c r="E105" s="307"/>
      <c r="F105" s="154"/>
      <c r="G105" s="314" t="s">
        <v>629</v>
      </c>
      <c r="H105" s="314"/>
      <c r="I105" s="606" t="s">
        <v>33</v>
      </c>
      <c r="J105" s="606" t="s">
        <v>33</v>
      </c>
      <c r="K105" s="606" t="s">
        <v>33</v>
      </c>
      <c r="L105" s="605" t="s">
        <v>396</v>
      </c>
      <c r="M105" s="606" t="s">
        <v>33</v>
      </c>
      <c r="N105" s="305"/>
      <c r="O105" s="298"/>
      <c r="P105" s="307"/>
      <c r="Q105" s="308"/>
      <c r="R105" s="309"/>
      <c r="S105" s="635"/>
      <c r="T105" s="307"/>
      <c r="U105" s="305"/>
    </row>
    <row r="106" spans="2:21" s="48" customFormat="1" ht="15.75">
      <c r="B106" s="48">
        <v>32</v>
      </c>
      <c r="C106" s="543" t="s">
        <v>627</v>
      </c>
      <c r="D106" s="21"/>
      <c r="E106" s="307" t="s">
        <v>16</v>
      </c>
      <c r="F106" s="385" t="s">
        <v>525</v>
      </c>
      <c r="G106" s="314" t="s">
        <v>583</v>
      </c>
      <c r="H106" s="314" t="s">
        <v>524</v>
      </c>
      <c r="I106" s="606" t="s">
        <v>33</v>
      </c>
      <c r="J106" s="606" t="s">
        <v>33</v>
      </c>
      <c r="K106" s="606" t="s">
        <v>33</v>
      </c>
      <c r="L106" s="605" t="s">
        <v>396</v>
      </c>
      <c r="M106" s="606" t="s">
        <v>33</v>
      </c>
      <c r="N106" s="572">
        <v>2033220</v>
      </c>
      <c r="O106" s="573">
        <v>0</v>
      </c>
      <c r="P106" s="574"/>
      <c r="Q106" s="575">
        <v>0</v>
      </c>
      <c r="R106" s="575"/>
      <c r="S106" s="635"/>
      <c r="T106" s="307"/>
      <c r="U106" s="305"/>
    </row>
    <row r="107" spans="2:21" s="48" customFormat="1" ht="39" customHeight="1">
      <c r="B107" s="48">
        <v>33</v>
      </c>
      <c r="C107" s="543" t="s">
        <v>627</v>
      </c>
      <c r="D107" s="204"/>
      <c r="E107" s="307" t="s">
        <v>89</v>
      </c>
      <c r="F107" s="382" t="s">
        <v>90</v>
      </c>
      <c r="G107" s="314" t="s">
        <v>88</v>
      </c>
      <c r="H107" s="314" t="s">
        <v>223</v>
      </c>
      <c r="I107" s="606" t="s">
        <v>33</v>
      </c>
      <c r="J107" s="606" t="s">
        <v>33</v>
      </c>
      <c r="K107" s="606" t="s">
        <v>33</v>
      </c>
      <c r="L107" s="606" t="s">
        <v>33</v>
      </c>
      <c r="M107" s="606" t="s">
        <v>33</v>
      </c>
      <c r="N107" s="572">
        <v>365000</v>
      </c>
      <c r="O107" s="573">
        <f>R107/N107</f>
        <v>0.032323287671232874</v>
      </c>
      <c r="P107" s="574"/>
      <c r="Q107" s="579"/>
      <c r="R107" s="575">
        <v>11798</v>
      </c>
      <c r="S107" s="635"/>
      <c r="T107" s="307"/>
      <c r="U107" s="305"/>
    </row>
    <row r="108" spans="2:21" s="48" customFormat="1" ht="15.75">
      <c r="B108" s="48">
        <v>34</v>
      </c>
      <c r="C108" s="543" t="s">
        <v>627</v>
      </c>
      <c r="D108" s="24"/>
      <c r="E108" s="307" t="s">
        <v>16</v>
      </c>
      <c r="F108" s="385" t="s">
        <v>439</v>
      </c>
      <c r="G108" s="314" t="s">
        <v>438</v>
      </c>
      <c r="H108" s="314" t="s">
        <v>437</v>
      </c>
      <c r="I108" s="606" t="s">
        <v>33</v>
      </c>
      <c r="J108" s="606" t="s">
        <v>33</v>
      </c>
      <c r="K108" s="606" t="s">
        <v>33</v>
      </c>
      <c r="L108" s="606" t="s">
        <v>33</v>
      </c>
      <c r="M108" s="606"/>
      <c r="N108" s="572">
        <v>378621</v>
      </c>
      <c r="O108" s="573">
        <f>Q108/N108</f>
        <v>0.10994107564028409</v>
      </c>
      <c r="P108" s="574"/>
      <c r="Q108" s="575">
        <v>41626</v>
      </c>
      <c r="R108" s="575"/>
      <c r="S108" s="635"/>
      <c r="T108" s="307"/>
      <c r="U108" s="305"/>
    </row>
    <row r="109" spans="2:21" s="48" customFormat="1" ht="26.25" customHeight="1">
      <c r="B109" s="48">
        <v>35</v>
      </c>
      <c r="C109" s="543" t="s">
        <v>627</v>
      </c>
      <c r="D109" s="24"/>
      <c r="E109" s="307" t="s">
        <v>537</v>
      </c>
      <c r="F109" s="384" t="s">
        <v>539</v>
      </c>
      <c r="G109" s="314" t="s">
        <v>535</v>
      </c>
      <c r="H109" s="314" t="s">
        <v>538</v>
      </c>
      <c r="I109" s="606" t="s">
        <v>33</v>
      </c>
      <c r="J109" s="606" t="s">
        <v>33</v>
      </c>
      <c r="K109" s="606" t="s">
        <v>33</v>
      </c>
      <c r="L109" s="606" t="s">
        <v>33</v>
      </c>
      <c r="M109" s="606" t="s">
        <v>33</v>
      </c>
      <c r="N109" s="572">
        <v>50860</v>
      </c>
      <c r="O109" s="573">
        <v>1</v>
      </c>
      <c r="P109" s="574"/>
      <c r="Q109" s="579"/>
      <c r="R109" s="575">
        <v>50860</v>
      </c>
      <c r="S109" s="636"/>
      <c r="T109" s="307"/>
      <c r="U109" s="305"/>
    </row>
    <row r="110" spans="3:21" s="48" customFormat="1" ht="42.75" customHeight="1">
      <c r="C110" s="543" t="s">
        <v>627</v>
      </c>
      <c r="D110" s="204"/>
      <c r="E110" s="307" t="s">
        <v>537</v>
      </c>
      <c r="F110" s="384" t="s">
        <v>541</v>
      </c>
      <c r="G110" s="314" t="s">
        <v>535</v>
      </c>
      <c r="H110" s="314" t="s">
        <v>540</v>
      </c>
      <c r="I110" s="606" t="s">
        <v>33</v>
      </c>
      <c r="J110" s="606" t="s">
        <v>33</v>
      </c>
      <c r="K110" s="606" t="s">
        <v>33</v>
      </c>
      <c r="L110" s="606" t="s">
        <v>33</v>
      </c>
      <c r="M110" s="606" t="s">
        <v>33</v>
      </c>
      <c r="N110" s="572">
        <v>777233</v>
      </c>
      <c r="O110" s="573">
        <v>0</v>
      </c>
      <c r="P110" s="574"/>
      <c r="Q110" s="579"/>
      <c r="R110" s="575">
        <v>0</v>
      </c>
      <c r="S110" s="635"/>
      <c r="T110" s="307"/>
      <c r="U110" s="305"/>
    </row>
    <row r="111" spans="3:21" s="48" customFormat="1" ht="15.75">
      <c r="C111" s="543" t="s">
        <v>627</v>
      </c>
      <c r="D111" s="24"/>
      <c r="E111" s="307" t="s">
        <v>537</v>
      </c>
      <c r="F111" s="384" t="s">
        <v>549</v>
      </c>
      <c r="G111" s="314" t="s">
        <v>535</v>
      </c>
      <c r="H111" s="314" t="s">
        <v>546</v>
      </c>
      <c r="I111" s="606" t="s">
        <v>33</v>
      </c>
      <c r="J111" s="606" t="s">
        <v>33</v>
      </c>
      <c r="K111" s="606" t="s">
        <v>33</v>
      </c>
      <c r="L111" s="606" t="s">
        <v>33</v>
      </c>
      <c r="M111" s="606" t="s">
        <v>33</v>
      </c>
      <c r="N111" s="572">
        <v>300000</v>
      </c>
      <c r="O111" s="573">
        <v>0</v>
      </c>
      <c r="P111" s="574"/>
      <c r="Q111" s="579"/>
      <c r="R111" s="575">
        <v>0</v>
      </c>
      <c r="S111" s="635"/>
      <c r="T111" s="307"/>
      <c r="U111" s="305"/>
    </row>
    <row r="112" spans="3:21" s="48" customFormat="1" ht="15.75">
      <c r="C112" s="543" t="s">
        <v>627</v>
      </c>
      <c r="D112" s="24"/>
      <c r="E112" s="307" t="s">
        <v>16</v>
      </c>
      <c r="F112" s="384" t="s">
        <v>550</v>
      </c>
      <c r="G112" s="314" t="s">
        <v>535</v>
      </c>
      <c r="H112" s="314" t="s">
        <v>547</v>
      </c>
      <c r="I112" s="606" t="s">
        <v>33</v>
      </c>
      <c r="J112" s="606" t="s">
        <v>33</v>
      </c>
      <c r="K112" s="606" t="s">
        <v>33</v>
      </c>
      <c r="L112" s="606" t="s">
        <v>33</v>
      </c>
      <c r="M112" s="606" t="s">
        <v>33</v>
      </c>
      <c r="N112" s="572">
        <v>49930</v>
      </c>
      <c r="O112" s="573">
        <v>0</v>
      </c>
      <c r="P112" s="574"/>
      <c r="Q112" s="579"/>
      <c r="R112" s="575">
        <v>0</v>
      </c>
      <c r="S112" s="635"/>
      <c r="T112" s="307"/>
      <c r="U112" s="305"/>
    </row>
    <row r="113" spans="3:21" s="48" customFormat="1" ht="15.75">
      <c r="C113" s="543" t="s">
        <v>627</v>
      </c>
      <c r="D113" s="24"/>
      <c r="E113" s="307" t="s">
        <v>154</v>
      </c>
      <c r="F113" s="384" t="s">
        <v>543</v>
      </c>
      <c r="G113" s="314" t="s">
        <v>535</v>
      </c>
      <c r="H113" s="314" t="s">
        <v>542</v>
      </c>
      <c r="I113" s="606" t="s">
        <v>33</v>
      </c>
      <c r="J113" s="606" t="s">
        <v>33</v>
      </c>
      <c r="K113" s="606" t="s">
        <v>33</v>
      </c>
      <c r="L113" s="606" t="s">
        <v>33</v>
      </c>
      <c r="M113" s="606" t="s">
        <v>33</v>
      </c>
      <c r="N113" s="572">
        <v>257242</v>
      </c>
      <c r="O113" s="573">
        <v>0</v>
      </c>
      <c r="P113" s="574"/>
      <c r="Q113" s="579"/>
      <c r="R113" s="575">
        <v>0</v>
      </c>
      <c r="S113" s="635"/>
      <c r="T113" s="307"/>
      <c r="U113" s="305"/>
    </row>
    <row r="114" spans="2:21" s="48" customFormat="1" ht="33.75" customHeight="1">
      <c r="B114" s="48">
        <v>2</v>
      </c>
      <c r="C114" s="543" t="s">
        <v>627</v>
      </c>
      <c r="D114" s="24"/>
      <c r="E114" s="299" t="s">
        <v>89</v>
      </c>
      <c r="F114" s="385" t="s">
        <v>219</v>
      </c>
      <c r="G114" s="315" t="s">
        <v>20</v>
      </c>
      <c r="H114" s="315" t="s">
        <v>218</v>
      </c>
      <c r="I114" s="605" t="s">
        <v>396</v>
      </c>
      <c r="J114" s="605" t="s">
        <v>396</v>
      </c>
      <c r="K114" s="606" t="s">
        <v>33</v>
      </c>
      <c r="L114" s="606" t="s">
        <v>33</v>
      </c>
      <c r="M114" s="606"/>
      <c r="N114" s="572">
        <v>796704</v>
      </c>
      <c r="O114" s="573">
        <v>1</v>
      </c>
      <c r="P114" s="572">
        <v>796704</v>
      </c>
      <c r="Q114" s="579"/>
      <c r="R114" s="575"/>
      <c r="S114" s="635"/>
      <c r="T114" s="307"/>
      <c r="U114" s="305"/>
    </row>
    <row r="115" spans="2:21" s="48" customFormat="1" ht="15.75">
      <c r="B115" s="48">
        <v>3</v>
      </c>
      <c r="C115" s="543" t="s">
        <v>627</v>
      </c>
      <c r="D115" s="24" t="s">
        <v>819</v>
      </c>
      <c r="E115" s="307" t="s">
        <v>25</v>
      </c>
      <c r="F115" s="384" t="s">
        <v>93</v>
      </c>
      <c r="G115" s="314" t="s">
        <v>92</v>
      </c>
      <c r="H115" s="314" t="s">
        <v>224</v>
      </c>
      <c r="I115" s="606" t="s">
        <v>33</v>
      </c>
      <c r="J115" s="606" t="s">
        <v>33</v>
      </c>
      <c r="K115" s="605" t="s">
        <v>396</v>
      </c>
      <c r="L115" s="606" t="s">
        <v>33</v>
      </c>
      <c r="M115" s="605" t="s">
        <v>396</v>
      </c>
      <c r="N115" s="572">
        <v>507908</v>
      </c>
      <c r="O115" s="573">
        <f>R115/N115</f>
        <v>0.04922151255739229</v>
      </c>
      <c r="P115" s="574"/>
      <c r="Q115" s="579"/>
      <c r="R115" s="575">
        <v>25000</v>
      </c>
      <c r="S115" s="635"/>
      <c r="T115" s="307"/>
      <c r="U115" s="305"/>
    </row>
    <row r="116" spans="3:21" s="48" customFormat="1" ht="45">
      <c r="C116" s="543"/>
      <c r="D116" s="24"/>
      <c r="E116" s="465" t="s">
        <v>16</v>
      </c>
      <c r="F116" s="651" t="s">
        <v>891</v>
      </c>
      <c r="G116" s="315" t="s">
        <v>28</v>
      </c>
      <c r="H116" s="617" t="s">
        <v>878</v>
      </c>
      <c r="I116" s="605" t="s">
        <v>396</v>
      </c>
      <c r="J116" s="605" t="s">
        <v>396</v>
      </c>
      <c r="K116" s="606" t="s">
        <v>33</v>
      </c>
      <c r="L116" s="606" t="s">
        <v>33</v>
      </c>
      <c r="M116" s="606" t="s">
        <v>33</v>
      </c>
      <c r="N116" s="572"/>
      <c r="O116" s="573"/>
      <c r="P116" s="574"/>
      <c r="Q116" s="579"/>
      <c r="R116" s="575"/>
      <c r="S116" s="635">
        <v>64000</v>
      </c>
      <c r="T116" s="409"/>
      <c r="U116" s="621"/>
    </row>
    <row r="117" spans="2:21" s="48" customFormat="1" ht="24.75">
      <c r="B117" s="48">
        <v>4</v>
      </c>
      <c r="C117" s="543" t="s">
        <v>627</v>
      </c>
      <c r="D117" s="433" t="s">
        <v>646</v>
      </c>
      <c r="E117" s="299" t="s">
        <v>16</v>
      </c>
      <c r="F117" s="385" t="s">
        <v>30</v>
      </c>
      <c r="G117" s="315" t="s">
        <v>28</v>
      </c>
      <c r="H117" s="315" t="s">
        <v>226</v>
      </c>
      <c r="I117" s="605" t="s">
        <v>396</v>
      </c>
      <c r="J117" s="605" t="s">
        <v>396</v>
      </c>
      <c r="K117" s="606" t="s">
        <v>33</v>
      </c>
      <c r="L117" s="606" t="s">
        <v>33</v>
      </c>
      <c r="M117" s="606" t="s">
        <v>33</v>
      </c>
      <c r="N117" s="598">
        <v>253768</v>
      </c>
      <c r="O117" s="573">
        <v>1</v>
      </c>
      <c r="P117" s="598">
        <v>253768</v>
      </c>
      <c r="Q117" s="579"/>
      <c r="R117" s="575"/>
      <c r="S117" s="635"/>
      <c r="T117" s="307"/>
      <c r="U117" s="305"/>
    </row>
    <row r="118" spans="2:21" s="48" customFormat="1" ht="24">
      <c r="B118" s="48">
        <v>5</v>
      </c>
      <c r="C118" s="543" t="s">
        <v>627</v>
      </c>
      <c r="D118" s="499" t="s">
        <v>646</v>
      </c>
      <c r="E118" s="337" t="s">
        <v>16</v>
      </c>
      <c r="F118" s="381" t="s">
        <v>216</v>
      </c>
      <c r="G118" s="313" t="s">
        <v>19</v>
      </c>
      <c r="H118" s="313" t="s">
        <v>214</v>
      </c>
      <c r="I118" s="606" t="s">
        <v>33</v>
      </c>
      <c r="J118" s="606" t="s">
        <v>33</v>
      </c>
      <c r="K118" s="606" t="s">
        <v>33</v>
      </c>
      <c r="L118" s="605" t="s">
        <v>396</v>
      </c>
      <c r="M118" s="606" t="s">
        <v>33</v>
      </c>
      <c r="N118" s="572">
        <v>237974</v>
      </c>
      <c r="O118" s="573">
        <v>1</v>
      </c>
      <c r="P118" s="572">
        <v>237974</v>
      </c>
      <c r="Q118" s="579"/>
      <c r="R118" s="575"/>
      <c r="S118" s="635"/>
      <c r="T118" s="307"/>
      <c r="U118" s="305"/>
    </row>
    <row r="119" spans="2:21" s="48" customFormat="1" ht="16.5" thickBot="1">
      <c r="B119" s="48">
        <v>7</v>
      </c>
      <c r="C119" s="543" t="s">
        <v>627</v>
      </c>
      <c r="D119" s="428"/>
      <c r="E119" s="342" t="s">
        <v>16</v>
      </c>
      <c r="F119" s="421" t="s">
        <v>217</v>
      </c>
      <c r="G119" s="318" t="s">
        <v>19</v>
      </c>
      <c r="H119" s="318" t="s">
        <v>215</v>
      </c>
      <c r="I119" s="606" t="s">
        <v>33</v>
      </c>
      <c r="J119" s="606" t="s">
        <v>33</v>
      </c>
      <c r="K119" s="606" t="s">
        <v>33</v>
      </c>
      <c r="L119" s="605" t="s">
        <v>396</v>
      </c>
      <c r="M119" s="606" t="s">
        <v>33</v>
      </c>
      <c r="N119" s="572">
        <v>453689</v>
      </c>
      <c r="O119" s="573">
        <f>Q119/N119</f>
        <v>0.07957874226617793</v>
      </c>
      <c r="P119" s="574"/>
      <c r="Q119" s="575">
        <v>36104</v>
      </c>
      <c r="R119" s="575"/>
      <c r="S119" s="635"/>
      <c r="T119" s="307"/>
      <c r="U119" s="305"/>
    </row>
    <row r="120" spans="2:21" s="48" customFormat="1" ht="24.75">
      <c r="B120" s="48">
        <v>8</v>
      </c>
      <c r="C120" s="543" t="s">
        <v>627</v>
      </c>
      <c r="D120" s="56" t="s">
        <v>848</v>
      </c>
      <c r="E120" s="343" t="s">
        <v>25</v>
      </c>
      <c r="F120" s="389" t="s">
        <v>27</v>
      </c>
      <c r="G120" s="333" t="s">
        <v>24</v>
      </c>
      <c r="H120" s="315" t="s">
        <v>222</v>
      </c>
      <c r="I120" s="606" t="s">
        <v>33</v>
      </c>
      <c r="J120" s="606" t="s">
        <v>33</v>
      </c>
      <c r="K120" s="605" t="s">
        <v>396</v>
      </c>
      <c r="L120" s="605" t="s">
        <v>396</v>
      </c>
      <c r="M120" s="606" t="s">
        <v>33</v>
      </c>
      <c r="N120" s="572">
        <v>536830</v>
      </c>
      <c r="O120" s="573">
        <f>Q120/N120</f>
        <v>0.04843246465361474</v>
      </c>
      <c r="P120" s="574"/>
      <c r="Q120" s="575">
        <v>26000</v>
      </c>
      <c r="R120" s="585"/>
      <c r="S120" s="635"/>
      <c r="T120" s="307"/>
      <c r="U120" s="305"/>
    </row>
    <row r="121" spans="3:21" s="48" customFormat="1" ht="15.75">
      <c r="C121" s="543" t="s">
        <v>627</v>
      </c>
      <c r="D121" s="204"/>
      <c r="E121" s="340" t="s">
        <v>89</v>
      </c>
      <c r="F121" s="392" t="s">
        <v>95</v>
      </c>
      <c r="G121" s="316" t="s">
        <v>94</v>
      </c>
      <c r="H121" s="314" t="s">
        <v>225</v>
      </c>
      <c r="I121" s="606" t="s">
        <v>33</v>
      </c>
      <c r="J121" s="606" t="s">
        <v>33</v>
      </c>
      <c r="K121" s="606" t="s">
        <v>33</v>
      </c>
      <c r="L121" s="605" t="s">
        <v>396</v>
      </c>
      <c r="M121" s="606" t="s">
        <v>33</v>
      </c>
      <c r="N121" s="572">
        <v>200000</v>
      </c>
      <c r="O121" s="573">
        <f>Q121/N121</f>
        <v>0.204895</v>
      </c>
      <c r="P121" s="574"/>
      <c r="Q121" s="575">
        <v>40979</v>
      </c>
      <c r="R121" s="585"/>
      <c r="S121" s="635"/>
      <c r="T121" s="307"/>
      <c r="U121" s="305"/>
    </row>
    <row r="122" spans="3:21" s="48" customFormat="1" ht="15.75">
      <c r="C122" s="543" t="s">
        <v>627</v>
      </c>
      <c r="D122" s="204"/>
      <c r="E122" s="340" t="s">
        <v>89</v>
      </c>
      <c r="F122" s="392" t="s">
        <v>97</v>
      </c>
      <c r="G122" s="316" t="s">
        <v>96</v>
      </c>
      <c r="H122" s="314"/>
      <c r="I122" s="606" t="s">
        <v>33</v>
      </c>
      <c r="J122" s="606" t="s">
        <v>33</v>
      </c>
      <c r="K122" s="606" t="s">
        <v>33</v>
      </c>
      <c r="L122" s="605" t="s">
        <v>396</v>
      </c>
      <c r="M122" s="606" t="s">
        <v>33</v>
      </c>
      <c r="N122" s="572">
        <v>723718</v>
      </c>
      <c r="O122" s="573">
        <f>Q122/N122</f>
        <v>0.3773721256069353</v>
      </c>
      <c r="P122" s="574"/>
      <c r="Q122" s="575">
        <v>273111</v>
      </c>
      <c r="R122" s="585"/>
      <c r="S122" s="635"/>
      <c r="T122" s="307"/>
      <c r="U122" s="305"/>
    </row>
    <row r="123" spans="3:21" s="48" customFormat="1" ht="50.25" customHeight="1">
      <c r="C123" s="543" t="s">
        <v>627</v>
      </c>
      <c r="D123" s="535" t="s">
        <v>778</v>
      </c>
      <c r="E123" s="343" t="s">
        <v>16</v>
      </c>
      <c r="F123" s="647" t="s">
        <v>756</v>
      </c>
      <c r="G123" s="648" t="s">
        <v>631</v>
      </c>
      <c r="H123" s="617" t="s">
        <v>878</v>
      </c>
      <c r="I123" s="606" t="s">
        <v>33</v>
      </c>
      <c r="J123" s="606" t="s">
        <v>33</v>
      </c>
      <c r="K123" s="606" t="s">
        <v>33</v>
      </c>
      <c r="L123" s="606" t="s">
        <v>33</v>
      </c>
      <c r="M123" s="605" t="s">
        <v>396</v>
      </c>
      <c r="N123" s="598"/>
      <c r="O123" s="573"/>
      <c r="P123" s="598"/>
      <c r="Q123" s="579"/>
      <c r="R123" s="585"/>
      <c r="S123" s="635"/>
      <c r="T123" s="307"/>
      <c r="U123" s="572">
        <v>291000</v>
      </c>
    </row>
    <row r="124" spans="3:21" s="48" customFormat="1" ht="42.75" customHeight="1">
      <c r="C124" s="543" t="s">
        <v>627</v>
      </c>
      <c r="D124" s="615" t="s">
        <v>840</v>
      </c>
      <c r="E124" s="343" t="s">
        <v>25</v>
      </c>
      <c r="F124" s="389" t="s">
        <v>216</v>
      </c>
      <c r="G124" s="333" t="s">
        <v>23</v>
      </c>
      <c r="H124" s="315" t="s">
        <v>221</v>
      </c>
      <c r="I124" s="606" t="s">
        <v>33</v>
      </c>
      <c r="J124" s="606" t="s">
        <v>33</v>
      </c>
      <c r="K124" s="605" t="s">
        <v>396</v>
      </c>
      <c r="L124" s="605" t="s">
        <v>396</v>
      </c>
      <c r="M124" s="606" t="s">
        <v>33</v>
      </c>
      <c r="N124" s="572">
        <v>192619</v>
      </c>
      <c r="O124" s="573">
        <v>1</v>
      </c>
      <c r="P124" s="574"/>
      <c r="Q124" s="575">
        <v>192619</v>
      </c>
      <c r="R124" s="585"/>
      <c r="S124" s="635"/>
      <c r="T124" s="307"/>
      <c r="U124" s="305"/>
    </row>
    <row r="125" spans="3:21" s="48" customFormat="1" ht="33" customHeight="1">
      <c r="C125" s="543" t="s">
        <v>627</v>
      </c>
      <c r="D125" s="24"/>
      <c r="E125" s="340" t="s">
        <v>16</v>
      </c>
      <c r="F125" s="392" t="s">
        <v>503</v>
      </c>
      <c r="G125" s="316" t="s">
        <v>501</v>
      </c>
      <c r="H125" s="314" t="s">
        <v>504</v>
      </c>
      <c r="I125" s="605" t="s">
        <v>733</v>
      </c>
      <c r="J125" s="606" t="s">
        <v>33</v>
      </c>
      <c r="K125" s="606" t="s">
        <v>33</v>
      </c>
      <c r="L125" s="605" t="s">
        <v>396</v>
      </c>
      <c r="M125" s="606"/>
      <c r="N125" s="572">
        <v>166618</v>
      </c>
      <c r="O125" s="573">
        <v>1</v>
      </c>
      <c r="P125" s="574"/>
      <c r="Q125" s="575">
        <v>166618</v>
      </c>
      <c r="R125" s="585"/>
      <c r="S125" s="635"/>
      <c r="T125" s="307"/>
      <c r="U125" s="305"/>
    </row>
    <row r="126" spans="3:21" s="48" customFormat="1" ht="32.25" customHeight="1">
      <c r="C126" s="543" t="s">
        <v>627</v>
      </c>
      <c r="D126" s="24"/>
      <c r="E126" s="340" t="s">
        <v>89</v>
      </c>
      <c r="F126" s="392" t="s">
        <v>503</v>
      </c>
      <c r="G126" s="316" t="s">
        <v>501</v>
      </c>
      <c r="H126" s="314" t="s">
        <v>502</v>
      </c>
      <c r="I126" s="605" t="s">
        <v>733</v>
      </c>
      <c r="J126" s="606" t="s">
        <v>33</v>
      </c>
      <c r="K126" s="606" t="s">
        <v>33</v>
      </c>
      <c r="L126" s="605" t="s">
        <v>396</v>
      </c>
      <c r="M126" s="606" t="s">
        <v>33</v>
      </c>
      <c r="N126" s="572">
        <v>789877</v>
      </c>
      <c r="O126" s="573">
        <f>Q126/N126</f>
        <v>0.25029466613156226</v>
      </c>
      <c r="P126" s="574"/>
      <c r="Q126" s="575">
        <v>197702</v>
      </c>
      <c r="R126" s="585"/>
      <c r="S126" s="635"/>
      <c r="T126" s="307"/>
      <c r="U126" s="305"/>
    </row>
    <row r="127" spans="3:21" s="48" customFormat="1" ht="37.5" customHeight="1">
      <c r="C127" s="543" t="s">
        <v>627</v>
      </c>
      <c r="D127" s="24"/>
      <c r="E127" s="340" t="s">
        <v>143</v>
      </c>
      <c r="F127" s="392" t="s">
        <v>516</v>
      </c>
      <c r="G127" s="316" t="s">
        <v>514</v>
      </c>
      <c r="H127" s="314" t="s">
        <v>515</v>
      </c>
      <c r="I127" s="606" t="s">
        <v>33</v>
      </c>
      <c r="J127" s="606" t="s">
        <v>33</v>
      </c>
      <c r="K127" s="605" t="s">
        <v>396</v>
      </c>
      <c r="L127" s="606" t="s">
        <v>33</v>
      </c>
      <c r="M127" s="605" t="s">
        <v>396</v>
      </c>
      <c r="N127" s="572">
        <v>781614</v>
      </c>
      <c r="O127" s="573">
        <v>1</v>
      </c>
      <c r="P127" s="572">
        <v>781614</v>
      </c>
      <c r="Q127" s="579"/>
      <c r="R127" s="585"/>
      <c r="S127" s="635"/>
      <c r="T127" s="307"/>
      <c r="U127" s="305"/>
    </row>
    <row r="128" spans="3:21" s="48" customFormat="1" ht="36.75" customHeight="1">
      <c r="C128" s="543" t="s">
        <v>627</v>
      </c>
      <c r="D128" s="24"/>
      <c r="E128" s="340" t="s">
        <v>25</v>
      </c>
      <c r="F128" s="392" t="s">
        <v>519</v>
      </c>
      <c r="G128" s="316" t="s">
        <v>517</v>
      </c>
      <c r="H128" s="314" t="s">
        <v>518</v>
      </c>
      <c r="I128" s="606" t="s">
        <v>33</v>
      </c>
      <c r="J128" s="606" t="s">
        <v>33</v>
      </c>
      <c r="K128" s="606" t="s">
        <v>33</v>
      </c>
      <c r="L128" s="606" t="s">
        <v>33</v>
      </c>
      <c r="M128" s="605" t="s">
        <v>396</v>
      </c>
      <c r="N128" s="572">
        <v>67212</v>
      </c>
      <c r="O128" s="573">
        <v>1</v>
      </c>
      <c r="P128" s="574"/>
      <c r="Q128" s="579"/>
      <c r="R128" s="585">
        <v>67212</v>
      </c>
      <c r="S128" s="635"/>
      <c r="T128" s="307"/>
      <c r="U128" s="305"/>
    </row>
    <row r="129" spans="3:21" s="48" customFormat="1" ht="60" customHeight="1">
      <c r="C129" s="543" t="s">
        <v>627</v>
      </c>
      <c r="D129" s="502" t="s">
        <v>647</v>
      </c>
      <c r="E129" s="233" t="s">
        <v>16</v>
      </c>
      <c r="F129" s="646" t="s">
        <v>779</v>
      </c>
      <c r="G129" s="657" t="s">
        <v>780</v>
      </c>
      <c r="H129" s="536" t="s">
        <v>708</v>
      </c>
      <c r="I129" s="605" t="s">
        <v>396</v>
      </c>
      <c r="J129" s="606" t="s">
        <v>33</v>
      </c>
      <c r="K129" s="606" t="s">
        <v>33</v>
      </c>
      <c r="L129" s="606" t="s">
        <v>33</v>
      </c>
      <c r="M129" s="605" t="s">
        <v>396</v>
      </c>
      <c r="N129" s="572"/>
      <c r="O129" s="573"/>
      <c r="P129" s="574"/>
      <c r="Q129" s="579"/>
      <c r="R129" s="585"/>
      <c r="S129" s="635"/>
      <c r="T129" s="307"/>
      <c r="U129" s="572">
        <v>400000</v>
      </c>
    </row>
    <row r="130" spans="2:21" s="48" customFormat="1" ht="24.75">
      <c r="B130" s="48">
        <v>9</v>
      </c>
      <c r="C130" s="22" t="s">
        <v>29</v>
      </c>
      <c r="D130" s="173" t="s">
        <v>37</v>
      </c>
      <c r="E130" s="343" t="s">
        <v>98</v>
      </c>
      <c r="F130" s="385" t="s">
        <v>99</v>
      </c>
      <c r="G130" s="332">
        <v>199401805</v>
      </c>
      <c r="H130" s="294">
        <v>40721</v>
      </c>
      <c r="I130" s="611" t="s">
        <v>33</v>
      </c>
      <c r="J130" s="611" t="s">
        <v>33</v>
      </c>
      <c r="K130" s="611" t="s">
        <v>33</v>
      </c>
      <c r="L130" s="611" t="s">
        <v>33</v>
      </c>
      <c r="M130" s="614" t="s">
        <v>396</v>
      </c>
      <c r="N130" s="572">
        <v>267000</v>
      </c>
      <c r="O130" s="573">
        <f>Q130/N130</f>
        <v>0.09925093632958802</v>
      </c>
      <c r="P130" s="574"/>
      <c r="Q130" s="575">
        <v>26500</v>
      </c>
      <c r="R130" s="575"/>
      <c r="S130" s="635"/>
      <c r="T130" s="307"/>
      <c r="U130" s="305"/>
    </row>
    <row r="131" spans="2:21" s="48" customFormat="1" ht="27.75" customHeight="1">
      <c r="B131" s="48">
        <v>10</v>
      </c>
      <c r="C131" s="22" t="s">
        <v>29</v>
      </c>
      <c r="D131" s="56"/>
      <c r="E131" s="343" t="s">
        <v>103</v>
      </c>
      <c r="F131" s="392" t="s">
        <v>102</v>
      </c>
      <c r="G131" s="333" t="s">
        <v>101</v>
      </c>
      <c r="H131" s="315" t="s">
        <v>227</v>
      </c>
      <c r="I131" s="611" t="s">
        <v>33</v>
      </c>
      <c r="J131" s="611" t="s">
        <v>33</v>
      </c>
      <c r="K131" s="611" t="s">
        <v>33</v>
      </c>
      <c r="L131" s="611" t="s">
        <v>33</v>
      </c>
      <c r="M131" s="611" t="s">
        <v>33</v>
      </c>
      <c r="N131" s="572">
        <v>331333</v>
      </c>
      <c r="O131" s="573">
        <f>R131/N131</f>
        <v>0.053317961084467895</v>
      </c>
      <c r="P131" s="574"/>
      <c r="Q131" s="579"/>
      <c r="R131" s="585">
        <v>17666</v>
      </c>
      <c r="S131" s="635"/>
      <c r="T131" s="307"/>
      <c r="U131" s="305"/>
    </row>
    <row r="132" spans="2:21" s="48" customFormat="1" ht="24.75" customHeight="1">
      <c r="B132" s="48">
        <v>11</v>
      </c>
      <c r="C132" s="409" t="s">
        <v>29</v>
      </c>
      <c r="D132" s="56"/>
      <c r="E132" s="343" t="s">
        <v>105</v>
      </c>
      <c r="F132" s="389" t="s">
        <v>106</v>
      </c>
      <c r="G132" s="333" t="s">
        <v>104</v>
      </c>
      <c r="H132" s="315" t="s">
        <v>228</v>
      </c>
      <c r="I132" s="611" t="s">
        <v>33</v>
      </c>
      <c r="J132" s="611" t="s">
        <v>33</v>
      </c>
      <c r="K132" s="611" t="s">
        <v>33</v>
      </c>
      <c r="L132" s="611" t="s">
        <v>33</v>
      </c>
      <c r="M132" s="611" t="s">
        <v>33</v>
      </c>
      <c r="N132" s="572">
        <v>64000</v>
      </c>
      <c r="O132" s="573">
        <f>R132/N132</f>
        <v>0.03465625</v>
      </c>
      <c r="P132" s="574"/>
      <c r="Q132" s="579"/>
      <c r="R132" s="585">
        <v>2218</v>
      </c>
      <c r="S132" s="635"/>
      <c r="T132" s="307"/>
      <c r="U132" s="305"/>
    </row>
    <row r="133" spans="2:21" s="48" customFormat="1" ht="24.75">
      <c r="B133" s="48">
        <v>12</v>
      </c>
      <c r="C133" s="409" t="s">
        <v>29</v>
      </c>
      <c r="D133" s="382"/>
      <c r="E133" s="299" t="s">
        <v>26</v>
      </c>
      <c r="F133" s="385" t="s">
        <v>31</v>
      </c>
      <c r="G133" s="319">
        <v>200001900</v>
      </c>
      <c r="H133" s="319">
        <v>40744</v>
      </c>
      <c r="I133" s="605" t="s">
        <v>734</v>
      </c>
      <c r="J133" s="606" t="s">
        <v>33</v>
      </c>
      <c r="K133" s="606" t="s">
        <v>33</v>
      </c>
      <c r="L133" s="605" t="s">
        <v>396</v>
      </c>
      <c r="M133" s="606" t="s">
        <v>33</v>
      </c>
      <c r="N133" s="572">
        <v>58000</v>
      </c>
      <c r="O133" s="573">
        <f>Q133/N133</f>
        <v>0.5660862068965518</v>
      </c>
      <c r="P133" s="574"/>
      <c r="Q133" s="575">
        <v>32833</v>
      </c>
      <c r="R133" s="575"/>
      <c r="S133" s="635"/>
      <c r="T133" s="307"/>
      <c r="U133" s="305"/>
    </row>
    <row r="134" spans="2:21" s="48" customFormat="1" ht="24" hidden="1">
      <c r="B134" s="48">
        <v>13</v>
      </c>
      <c r="C134" s="409" t="s">
        <v>29</v>
      </c>
      <c r="D134" s="24"/>
      <c r="E134" s="307" t="s">
        <v>14</v>
      </c>
      <c r="F134" s="382" t="s">
        <v>18</v>
      </c>
      <c r="G134" s="314" t="s">
        <v>10</v>
      </c>
      <c r="H134" s="314"/>
      <c r="I134" s="606"/>
      <c r="J134" s="606"/>
      <c r="K134" s="606"/>
      <c r="L134" s="606"/>
      <c r="M134" s="606"/>
      <c r="N134" s="572"/>
      <c r="O134" s="573" t="e">
        <f>R134/#REF!</f>
        <v>#REF!</v>
      </c>
      <c r="P134" s="574"/>
      <c r="Q134" s="579"/>
      <c r="R134" s="575">
        <v>386170</v>
      </c>
      <c r="S134" s="635"/>
      <c r="T134" s="307"/>
      <c r="U134" s="305"/>
    </row>
    <row r="135" spans="2:21" s="48" customFormat="1" ht="15.75">
      <c r="B135" s="48">
        <v>14</v>
      </c>
      <c r="C135" s="409" t="s">
        <v>29</v>
      </c>
      <c r="D135" s="24"/>
      <c r="E135" s="299" t="s">
        <v>98</v>
      </c>
      <c r="F135" s="385" t="s">
        <v>601</v>
      </c>
      <c r="G135" s="294">
        <v>200205000</v>
      </c>
      <c r="H135" s="294">
        <v>40711</v>
      </c>
      <c r="I135" s="606" t="s">
        <v>33</v>
      </c>
      <c r="J135" s="606" t="s">
        <v>33</v>
      </c>
      <c r="K135" s="606" t="s">
        <v>33</v>
      </c>
      <c r="L135" s="606" t="s">
        <v>33</v>
      </c>
      <c r="M135" s="605" t="s">
        <v>396</v>
      </c>
      <c r="N135" s="572">
        <v>233333</v>
      </c>
      <c r="O135" s="573">
        <f>R135/N135</f>
        <v>0.02142860204086006</v>
      </c>
      <c r="P135" s="574"/>
      <c r="Q135" s="579"/>
      <c r="R135" s="575">
        <v>5000</v>
      </c>
      <c r="S135" s="635"/>
      <c r="T135" s="307"/>
      <c r="U135" s="305"/>
    </row>
    <row r="136" spans="2:21" s="48" customFormat="1" ht="24.75">
      <c r="B136" s="48">
        <v>15</v>
      </c>
      <c r="C136" s="409" t="s">
        <v>29</v>
      </c>
      <c r="D136" s="497" t="s">
        <v>648</v>
      </c>
      <c r="E136" s="299" t="s">
        <v>26</v>
      </c>
      <c r="F136" s="385" t="s">
        <v>620</v>
      </c>
      <c r="G136" s="315" t="s">
        <v>22</v>
      </c>
      <c r="H136" s="315" t="s">
        <v>220</v>
      </c>
      <c r="I136" s="606" t="s">
        <v>33</v>
      </c>
      <c r="J136" s="605" t="s">
        <v>396</v>
      </c>
      <c r="K136" s="606" t="s">
        <v>33</v>
      </c>
      <c r="L136" s="606" t="s">
        <v>33</v>
      </c>
      <c r="M136" s="611" t="s">
        <v>33</v>
      </c>
      <c r="N136" s="572">
        <v>120792</v>
      </c>
      <c r="O136" s="573">
        <v>1</v>
      </c>
      <c r="P136" s="572">
        <v>120792</v>
      </c>
      <c r="Q136" s="579"/>
      <c r="R136" s="575"/>
      <c r="S136" s="572">
        <v>100000</v>
      </c>
      <c r="T136" s="307"/>
      <c r="U136" s="305"/>
    </row>
    <row r="137" spans="2:21" s="48" customFormat="1" ht="15.75">
      <c r="B137" s="48">
        <v>17</v>
      </c>
      <c r="C137" s="409" t="s">
        <v>29</v>
      </c>
      <c r="D137" s="49"/>
      <c r="E137" s="344" t="s">
        <v>16</v>
      </c>
      <c r="F137" s="380" t="s">
        <v>100</v>
      </c>
      <c r="G137" s="296">
        <v>200205400</v>
      </c>
      <c r="H137" s="296">
        <v>35188</v>
      </c>
      <c r="I137" s="606" t="s">
        <v>33</v>
      </c>
      <c r="J137" s="606" t="s">
        <v>33</v>
      </c>
      <c r="K137" s="606" t="s">
        <v>33</v>
      </c>
      <c r="L137" s="606" t="s">
        <v>33</v>
      </c>
      <c r="M137" s="605" t="s">
        <v>396</v>
      </c>
      <c r="N137" s="572">
        <v>98241</v>
      </c>
      <c r="O137" s="573">
        <f>R137/N137</f>
        <v>0.24965136755529768</v>
      </c>
      <c r="P137" s="574"/>
      <c r="Q137" s="579"/>
      <c r="R137" s="575">
        <v>24526</v>
      </c>
      <c r="S137" s="635"/>
      <c r="T137" s="307"/>
      <c r="U137" s="305"/>
    </row>
    <row r="138" spans="1:21" s="48" customFormat="1" ht="41.25" customHeight="1">
      <c r="A138" s="116"/>
      <c r="B138" s="48">
        <v>18</v>
      </c>
      <c r="C138" s="409" t="s">
        <v>29</v>
      </c>
      <c r="D138" s="21"/>
      <c r="E138" s="419" t="s">
        <v>143</v>
      </c>
      <c r="F138" s="420" t="s">
        <v>491</v>
      </c>
      <c r="G138" s="425" t="s">
        <v>490</v>
      </c>
      <c r="H138" s="317" t="s">
        <v>492</v>
      </c>
      <c r="I138" s="605" t="s">
        <v>396</v>
      </c>
      <c r="J138" s="606" t="s">
        <v>33</v>
      </c>
      <c r="K138" s="605" t="s">
        <v>396</v>
      </c>
      <c r="L138" s="606" t="s">
        <v>33</v>
      </c>
      <c r="M138" s="606" t="s">
        <v>33</v>
      </c>
      <c r="N138" s="576">
        <v>1345744</v>
      </c>
      <c r="O138" s="573">
        <v>1</v>
      </c>
      <c r="P138" s="574"/>
      <c r="Q138" s="599">
        <v>1345744</v>
      </c>
      <c r="R138" s="575"/>
      <c r="S138" s="635"/>
      <c r="T138" s="307"/>
      <c r="U138" s="305"/>
    </row>
    <row r="139" spans="1:21" s="48" customFormat="1" ht="33" customHeight="1">
      <c r="A139" s="116"/>
      <c r="C139" s="409" t="s">
        <v>29</v>
      </c>
      <c r="D139" s="204"/>
      <c r="E139" s="344" t="s">
        <v>25</v>
      </c>
      <c r="F139" s="380" t="s">
        <v>507</v>
      </c>
      <c r="G139" s="317" t="s">
        <v>505</v>
      </c>
      <c r="H139" s="317" t="s">
        <v>506</v>
      </c>
      <c r="I139" s="606" t="s">
        <v>33</v>
      </c>
      <c r="J139" s="606" t="s">
        <v>33</v>
      </c>
      <c r="K139" s="606" t="s">
        <v>33</v>
      </c>
      <c r="L139" s="606" t="s">
        <v>33</v>
      </c>
      <c r="M139" s="606" t="s">
        <v>33</v>
      </c>
      <c r="N139" s="595">
        <v>200000</v>
      </c>
      <c r="O139" s="596" t="e">
        <f>#REF!/#REF!</f>
        <v>#REF!</v>
      </c>
      <c r="P139" s="597"/>
      <c r="Q139" s="594"/>
      <c r="R139" s="575" t="s">
        <v>607</v>
      </c>
      <c r="S139" s="635"/>
      <c r="T139" s="307"/>
      <c r="U139" s="305"/>
    </row>
    <row r="140" spans="1:25" s="109" customFormat="1" ht="48">
      <c r="A140" s="116"/>
      <c r="B140" s="48">
        <v>19</v>
      </c>
      <c r="C140" s="409" t="s">
        <v>29</v>
      </c>
      <c r="D140" s="501" t="s">
        <v>650</v>
      </c>
      <c r="E140" s="299"/>
      <c r="F140" s="634" t="s">
        <v>889</v>
      </c>
      <c r="G140" s="294"/>
      <c r="H140" s="294"/>
      <c r="I140" s="606" t="s">
        <v>33</v>
      </c>
      <c r="J140" s="605" t="s">
        <v>396</v>
      </c>
      <c r="K140" s="606" t="s">
        <v>33</v>
      </c>
      <c r="L140" s="606" t="s">
        <v>33</v>
      </c>
      <c r="M140" s="606" t="s">
        <v>33</v>
      </c>
      <c r="N140" s="572"/>
      <c r="O140" s="573"/>
      <c r="P140" s="574"/>
      <c r="Q140" s="579"/>
      <c r="R140" s="575"/>
      <c r="S140" s="572">
        <v>25000</v>
      </c>
      <c r="T140" s="307"/>
      <c r="U140" s="355"/>
      <c r="V140" s="645"/>
      <c r="W140" s="116"/>
      <c r="X140" s="116"/>
      <c r="Y140" s="125"/>
    </row>
    <row r="141" spans="1:25" s="109" customFormat="1" ht="48">
      <c r="A141" s="116"/>
      <c r="B141" s="48">
        <v>20</v>
      </c>
      <c r="C141" s="409" t="s">
        <v>29</v>
      </c>
      <c r="D141" s="501" t="s">
        <v>651</v>
      </c>
      <c r="E141" s="338"/>
      <c r="F141" s="21"/>
      <c r="G141" s="314"/>
      <c r="H141" s="314"/>
      <c r="I141" s="606" t="s">
        <v>33</v>
      </c>
      <c r="J141" s="605" t="s">
        <v>396</v>
      </c>
      <c r="K141" s="606" t="s">
        <v>33</v>
      </c>
      <c r="L141" s="606" t="s">
        <v>33</v>
      </c>
      <c r="M141" s="606" t="s">
        <v>33</v>
      </c>
      <c r="N141" s="572"/>
      <c r="O141" s="573"/>
      <c r="P141" s="600"/>
      <c r="Q141" s="601"/>
      <c r="R141" s="580"/>
      <c r="S141" s="576"/>
      <c r="T141" s="374"/>
      <c r="U141" s="372"/>
      <c r="V141" s="645"/>
      <c r="W141" s="116"/>
      <c r="X141" s="116"/>
      <c r="Y141" s="125"/>
    </row>
    <row r="142" spans="1:21" s="48" customFormat="1" ht="60.75" customHeight="1">
      <c r="A142" s="116"/>
      <c r="B142" s="48">
        <v>21</v>
      </c>
      <c r="C142" s="409" t="s">
        <v>29</v>
      </c>
      <c r="D142" s="501" t="s">
        <v>649</v>
      </c>
      <c r="E142" s="633" t="s">
        <v>26</v>
      </c>
      <c r="F142" s="649" t="s">
        <v>887</v>
      </c>
      <c r="G142" s="333" t="s">
        <v>628</v>
      </c>
      <c r="H142" s="333"/>
      <c r="I142" s="605" t="s">
        <v>396</v>
      </c>
      <c r="J142" s="606" t="s">
        <v>33</v>
      </c>
      <c r="K142" s="606" t="s">
        <v>33</v>
      </c>
      <c r="L142" s="605" t="s">
        <v>396</v>
      </c>
      <c r="M142" s="606" t="s">
        <v>33</v>
      </c>
      <c r="N142" s="584"/>
      <c r="O142" s="573"/>
      <c r="P142" s="572"/>
      <c r="Q142" s="602" t="s">
        <v>628</v>
      </c>
      <c r="R142" s="575"/>
      <c r="S142" s="572"/>
      <c r="T142" s="307"/>
      <c r="U142" s="305"/>
    </row>
    <row r="143" spans="1:21" s="48" customFormat="1" ht="48">
      <c r="A143" s="116"/>
      <c r="B143" s="48">
        <v>22</v>
      </c>
      <c r="C143" s="409" t="s">
        <v>29</v>
      </c>
      <c r="D143" s="475" t="s">
        <v>630</v>
      </c>
      <c r="E143" s="343"/>
      <c r="F143" s="388" t="s">
        <v>888</v>
      </c>
      <c r="G143" s="333"/>
      <c r="H143" s="315"/>
      <c r="I143" s="605" t="s">
        <v>396</v>
      </c>
      <c r="J143" s="605" t="s">
        <v>396</v>
      </c>
      <c r="K143" s="606" t="s">
        <v>33</v>
      </c>
      <c r="L143" s="606" t="s">
        <v>33</v>
      </c>
      <c r="M143" s="605" t="s">
        <v>396</v>
      </c>
      <c r="N143" s="584"/>
      <c r="O143" s="573"/>
      <c r="P143" s="586"/>
      <c r="Q143" s="579"/>
      <c r="R143" s="575"/>
      <c r="S143" s="572">
        <v>10000</v>
      </c>
      <c r="T143" s="307"/>
      <c r="U143" s="305"/>
    </row>
    <row r="144" spans="1:21" s="48" customFormat="1" ht="60.75">
      <c r="A144" s="116"/>
      <c r="C144" s="409" t="s">
        <v>29</v>
      </c>
      <c r="D144" s="538" t="s">
        <v>791</v>
      </c>
      <c r="E144" s="462"/>
      <c r="F144" s="650" t="s">
        <v>890</v>
      </c>
      <c r="G144" s="333"/>
      <c r="H144" s="315"/>
      <c r="I144" s="364"/>
      <c r="J144" s="364"/>
      <c r="K144" s="332"/>
      <c r="L144" s="332"/>
      <c r="M144" s="364"/>
      <c r="N144" s="584"/>
      <c r="O144" s="573"/>
      <c r="P144" s="586"/>
      <c r="Q144" s="578"/>
      <c r="R144" s="585"/>
      <c r="S144" s="584">
        <v>15000</v>
      </c>
      <c r="T144" s="340"/>
      <c r="U144" s="359"/>
    </row>
    <row r="145" spans="1:21" s="48" customFormat="1" ht="84.75">
      <c r="A145" s="116"/>
      <c r="C145" s="409" t="s">
        <v>29</v>
      </c>
      <c r="D145" s="498" t="s">
        <v>787</v>
      </c>
      <c r="E145" s="462"/>
      <c r="F145" s="109"/>
      <c r="G145" s="333"/>
      <c r="H145" s="315"/>
      <c r="I145" s="364"/>
      <c r="J145" s="364"/>
      <c r="K145" s="332"/>
      <c r="L145" s="332"/>
      <c r="M145" s="364"/>
      <c r="N145" s="584"/>
      <c r="O145" s="573"/>
      <c r="P145" s="586"/>
      <c r="Q145" s="578"/>
      <c r="R145" s="585"/>
      <c r="S145" s="641"/>
      <c r="T145" s="340"/>
      <c r="U145" s="359"/>
    </row>
    <row r="146" spans="1:21" s="48" customFormat="1" ht="48.75">
      <c r="A146" s="116"/>
      <c r="C146" s="409" t="s">
        <v>29</v>
      </c>
      <c r="D146" s="540" t="s">
        <v>790</v>
      </c>
      <c r="E146" s="462"/>
      <c r="F146" s="205"/>
      <c r="G146" s="333"/>
      <c r="H146" s="315"/>
      <c r="I146" s="364"/>
      <c r="J146" s="364"/>
      <c r="K146" s="332"/>
      <c r="L146" s="332"/>
      <c r="M146" s="364"/>
      <c r="N146" s="584"/>
      <c r="O146" s="573"/>
      <c r="P146" s="586"/>
      <c r="Q146" s="578"/>
      <c r="R146" s="585"/>
      <c r="S146" s="641"/>
      <c r="T146" s="340"/>
      <c r="U146" s="359"/>
    </row>
    <row r="147" spans="1:21" s="48" customFormat="1" ht="48.75">
      <c r="A147" s="116"/>
      <c r="C147" s="409" t="s">
        <v>29</v>
      </c>
      <c r="D147" s="541" t="s">
        <v>789</v>
      </c>
      <c r="E147" s="462"/>
      <c r="F147" s="205"/>
      <c r="G147" s="333"/>
      <c r="H147" s="315"/>
      <c r="I147" s="364"/>
      <c r="J147" s="364"/>
      <c r="K147" s="332"/>
      <c r="L147" s="332"/>
      <c r="M147" s="364"/>
      <c r="N147" s="584"/>
      <c r="O147" s="573"/>
      <c r="P147" s="586"/>
      <c r="Q147" s="578"/>
      <c r="R147" s="585"/>
      <c r="S147" s="641"/>
      <c r="T147" s="340"/>
      <c r="U147" s="359"/>
    </row>
    <row r="148" spans="1:21" s="48" customFormat="1" ht="48.75">
      <c r="A148" s="116"/>
      <c r="C148" s="409" t="s">
        <v>29</v>
      </c>
      <c r="D148" s="542" t="s">
        <v>788</v>
      </c>
      <c r="E148" s="462"/>
      <c r="F148" s="205"/>
      <c r="G148" s="333"/>
      <c r="H148" s="315"/>
      <c r="I148" s="364"/>
      <c r="J148" s="364"/>
      <c r="K148" s="332"/>
      <c r="L148" s="332"/>
      <c r="M148" s="364"/>
      <c r="N148" s="584"/>
      <c r="O148" s="573"/>
      <c r="P148" s="586"/>
      <c r="Q148" s="578"/>
      <c r="R148" s="585"/>
      <c r="S148" s="641"/>
      <c r="T148" s="340"/>
      <c r="U148" s="359"/>
    </row>
    <row r="149" spans="1:21" s="280" customFormat="1" ht="30">
      <c r="A149" s="279"/>
      <c r="B149" s="280">
        <v>23</v>
      </c>
      <c r="C149" s="281"/>
      <c r="E149" s="283"/>
      <c r="F149" s="284"/>
      <c r="G149" s="285"/>
      <c r="H149" s="286"/>
      <c r="I149" s="292"/>
      <c r="J149" s="292"/>
      <c r="K149" s="292"/>
      <c r="L149" s="282" t="s">
        <v>635</v>
      </c>
      <c r="M149" s="292"/>
      <c r="N149" s="603">
        <f>SUM(N5:N143)</f>
        <v>41410085</v>
      </c>
      <c r="O149" s="202"/>
      <c r="P149" s="603">
        <f aca="true" t="shared" si="0" ref="P149:U149">SUM(P5:P143)</f>
        <v>10863147</v>
      </c>
      <c r="Q149" s="603">
        <f t="shared" si="0"/>
        <v>6224469</v>
      </c>
      <c r="R149" s="603">
        <f t="shared" si="0"/>
        <v>2127182</v>
      </c>
      <c r="S149" s="603">
        <f t="shared" si="0"/>
        <v>2616000</v>
      </c>
      <c r="T149" s="603">
        <f t="shared" si="0"/>
        <v>776600</v>
      </c>
      <c r="U149" s="603">
        <f t="shared" si="0"/>
        <v>691000</v>
      </c>
    </row>
    <row r="150" spans="1:21" s="48" customFormat="1" ht="22.5" customHeight="1">
      <c r="A150" s="116"/>
      <c r="B150" s="48">
        <v>25</v>
      </c>
      <c r="C150" s="22"/>
      <c r="D150" s="109"/>
      <c r="E150" s="337"/>
      <c r="H150" s="313"/>
      <c r="I150" s="102"/>
      <c r="J150" s="102"/>
      <c r="K150" s="102"/>
      <c r="L150" s="280" t="s">
        <v>637</v>
      </c>
      <c r="M150" s="293"/>
      <c r="O150" s="28"/>
      <c r="P150" s="290" t="e">
        <f>P149+Q149+R149+#REF!</f>
        <v>#REF!</v>
      </c>
      <c r="Q150" s="269"/>
      <c r="R150" s="258"/>
      <c r="S150" s="642">
        <f>S149+T149+U149</f>
        <v>4083600</v>
      </c>
      <c r="T150" s="574"/>
      <c r="U150" s="572"/>
    </row>
    <row r="151" spans="1:22" s="109" customFormat="1" ht="27.75" customHeight="1">
      <c r="A151" s="116"/>
      <c r="B151" s="48">
        <v>26</v>
      </c>
      <c r="C151" s="22"/>
      <c r="D151" s="24"/>
      <c r="E151" s="307"/>
      <c r="F151" s="21"/>
      <c r="G151" s="314"/>
      <c r="H151" s="314"/>
      <c r="I151" s="107"/>
      <c r="J151" s="107"/>
      <c r="K151" s="107"/>
      <c r="L151" s="289" t="s">
        <v>636</v>
      </c>
      <c r="M151" s="107"/>
      <c r="O151" s="28"/>
      <c r="P151" s="290" t="e">
        <f>P150+#REF!+S150</f>
        <v>#REF!</v>
      </c>
      <c r="Q151" s="269"/>
      <c r="R151" s="26"/>
      <c r="S151" s="572"/>
      <c r="T151" s="574"/>
      <c r="U151" s="572"/>
      <c r="V151" s="125"/>
    </row>
    <row r="152" spans="1:22" s="109" customFormat="1" ht="15.75">
      <c r="A152" s="116"/>
      <c r="B152" s="48">
        <v>27</v>
      </c>
      <c r="C152" s="22"/>
      <c r="D152" s="680" t="s">
        <v>730</v>
      </c>
      <c r="E152" s="681"/>
      <c r="F152" s="682"/>
      <c r="G152" s="314"/>
      <c r="H152" s="314"/>
      <c r="I152" s="107"/>
      <c r="J152" s="107"/>
      <c r="K152" s="107"/>
      <c r="L152" s="107"/>
      <c r="M152" s="107"/>
      <c r="N152" s="71"/>
      <c r="O152" s="28"/>
      <c r="P152" s="108"/>
      <c r="Q152" s="269"/>
      <c r="R152" s="258"/>
      <c r="S152" s="635"/>
      <c r="T152" s="108"/>
      <c r="U152" s="244"/>
      <c r="V152" s="125"/>
    </row>
    <row r="153" spans="1:21" s="48" customFormat="1" ht="30">
      <c r="A153" s="116"/>
      <c r="B153" s="48">
        <v>28</v>
      </c>
      <c r="C153" s="22"/>
      <c r="D153" s="56"/>
      <c r="E153" s="345" t="s">
        <v>704</v>
      </c>
      <c r="F153" s="390" t="s">
        <v>705</v>
      </c>
      <c r="G153" s="316" t="s">
        <v>14</v>
      </c>
      <c r="H153" s="316"/>
      <c r="I153" s="291"/>
      <c r="J153" s="291"/>
      <c r="K153" s="291"/>
      <c r="L153" s="291"/>
      <c r="M153" s="291"/>
      <c r="N153" s="507">
        <v>184000</v>
      </c>
      <c r="O153" s="406"/>
      <c r="P153" s="507"/>
      <c r="Q153" s="269"/>
      <c r="R153" s="258"/>
      <c r="S153" s="635"/>
      <c r="T153" s="108"/>
      <c r="U153" s="244"/>
    </row>
    <row r="154" spans="1:22" s="109" customFormat="1" ht="15">
      <c r="A154" s="116"/>
      <c r="B154" s="48"/>
      <c r="C154" s="22" t="s">
        <v>625</v>
      </c>
      <c r="D154" s="24"/>
      <c r="E154" s="409" t="s">
        <v>13</v>
      </c>
      <c r="F154" s="384" t="s">
        <v>703</v>
      </c>
      <c r="G154" s="313" t="s">
        <v>14</v>
      </c>
      <c r="H154" s="314"/>
      <c r="I154" s="107"/>
      <c r="J154" s="107"/>
      <c r="K154" s="107"/>
      <c r="L154" s="107"/>
      <c r="M154" s="107"/>
      <c r="N154" s="302">
        <v>398000</v>
      </c>
      <c r="O154" s="406"/>
      <c r="P154" s="302"/>
      <c r="Q154" s="269"/>
      <c r="R154" s="258"/>
      <c r="S154" s="635"/>
      <c r="T154" s="108"/>
      <c r="U154" s="244"/>
      <c r="V154" s="125"/>
    </row>
    <row r="155" spans="1:22" s="109" customFormat="1" ht="15">
      <c r="A155" s="116"/>
      <c r="B155" s="48"/>
      <c r="C155" s="22"/>
      <c r="D155" s="24"/>
      <c r="E155" s="409" t="s">
        <v>13</v>
      </c>
      <c r="F155" s="508" t="s">
        <v>720</v>
      </c>
      <c r="G155" s="314" t="s">
        <v>628</v>
      </c>
      <c r="H155" s="314"/>
      <c r="I155" s="107"/>
      <c r="J155" s="107"/>
      <c r="K155" s="107"/>
      <c r="L155" s="107"/>
      <c r="M155" s="107"/>
      <c r="N155" s="437">
        <v>517400</v>
      </c>
      <c r="O155" s="28"/>
      <c r="Q155" s="270"/>
      <c r="R155" s="259"/>
      <c r="S155" s="638"/>
      <c r="U155" s="240"/>
      <c r="V155" s="125"/>
    </row>
    <row r="156" spans="1:22" s="109" customFormat="1" ht="15">
      <c r="A156" s="116"/>
      <c r="B156" s="48"/>
      <c r="C156" s="22"/>
      <c r="D156" s="24"/>
      <c r="E156" s="409" t="s">
        <v>13</v>
      </c>
      <c r="F156" s="508" t="s">
        <v>721</v>
      </c>
      <c r="G156" s="314" t="s">
        <v>628</v>
      </c>
      <c r="H156" s="314"/>
      <c r="I156" s="12"/>
      <c r="J156" s="12"/>
      <c r="K156" s="12"/>
      <c r="L156" s="12"/>
      <c r="M156" s="12"/>
      <c r="N156" s="302">
        <v>494500</v>
      </c>
      <c r="O156" s="28"/>
      <c r="Q156" s="270"/>
      <c r="R156" s="259"/>
      <c r="S156" s="638"/>
      <c r="U156" s="240"/>
      <c r="V156" s="125"/>
    </row>
    <row r="157" spans="1:21" s="109" customFormat="1" ht="15.75">
      <c r="A157" s="116"/>
      <c r="B157" s="48"/>
      <c r="C157" s="22"/>
      <c r="D157" s="171"/>
      <c r="E157" s="489" t="s">
        <v>41</v>
      </c>
      <c r="F157" s="508" t="s">
        <v>721</v>
      </c>
      <c r="G157" s="314" t="s">
        <v>628</v>
      </c>
      <c r="H157" s="286"/>
      <c r="I157" s="32"/>
      <c r="J157" s="32"/>
      <c r="K157" s="32"/>
      <c r="L157" s="32"/>
      <c r="M157" s="32"/>
      <c r="N157" s="248">
        <v>212600</v>
      </c>
      <c r="O157" s="202"/>
      <c r="Q157" s="248"/>
      <c r="R157" s="259"/>
      <c r="S157" s="638"/>
      <c r="U157" s="240"/>
    </row>
    <row r="158" spans="2:21" s="116" customFormat="1" ht="24.75">
      <c r="B158" s="48"/>
      <c r="C158" s="22"/>
      <c r="D158" s="21"/>
      <c r="E158" s="470" t="s">
        <v>89</v>
      </c>
      <c r="F158" s="509" t="s">
        <v>722</v>
      </c>
      <c r="G158" s="314" t="s">
        <v>628</v>
      </c>
      <c r="H158" s="320"/>
      <c r="I158" s="32"/>
      <c r="J158" s="32"/>
      <c r="K158" s="32"/>
      <c r="L158" s="59"/>
      <c r="M158" s="59"/>
      <c r="N158" s="459">
        <v>829200</v>
      </c>
      <c r="O158" s="28"/>
      <c r="P158" s="109"/>
      <c r="Q158" s="459"/>
      <c r="R158" s="259"/>
      <c r="S158" s="638"/>
      <c r="T158" s="109"/>
      <c r="U158" s="249"/>
    </row>
    <row r="159" spans="2:21" s="116" customFormat="1" ht="24.75">
      <c r="B159" s="48"/>
      <c r="C159" s="55"/>
      <c r="D159" s="237"/>
      <c r="E159" s="340" t="s">
        <v>26</v>
      </c>
      <c r="F159" s="509" t="s">
        <v>723</v>
      </c>
      <c r="G159" s="352" t="s">
        <v>628</v>
      </c>
      <c r="H159" s="321"/>
      <c r="I159" s="59"/>
      <c r="J159" s="59"/>
      <c r="K159" s="59"/>
      <c r="L159" s="59"/>
      <c r="M159" s="59"/>
      <c r="N159" s="359">
        <v>913300</v>
      </c>
      <c r="O159" s="203"/>
      <c r="P159" s="109"/>
      <c r="Q159" s="359"/>
      <c r="R159" s="259"/>
      <c r="S159" s="638"/>
      <c r="T159" s="109"/>
      <c r="U159" s="249"/>
    </row>
    <row r="160" spans="3:21" s="48" customFormat="1" ht="15">
      <c r="C160" s="55"/>
      <c r="D160" s="56"/>
      <c r="E160" s="340" t="s">
        <v>16</v>
      </c>
      <c r="F160" s="508" t="s">
        <v>724</v>
      </c>
      <c r="G160" s="316" t="s">
        <v>628</v>
      </c>
      <c r="H160" s="316"/>
      <c r="I160" s="145"/>
      <c r="J160" s="145"/>
      <c r="K160" s="145"/>
      <c r="L160" s="145"/>
      <c r="M160" s="145"/>
      <c r="N160" s="507">
        <v>91900</v>
      </c>
      <c r="O160" s="28"/>
      <c r="P160" s="109"/>
      <c r="Q160" s="270"/>
      <c r="R160" s="259"/>
      <c r="S160" s="638"/>
      <c r="T160" s="109"/>
      <c r="U160" s="242"/>
    </row>
    <row r="161" spans="3:21" s="149" customFormat="1" ht="30.75" customHeight="1" thickBot="1">
      <c r="C161" s="150"/>
      <c r="D161" s="238"/>
      <c r="E161" s="489" t="s">
        <v>16</v>
      </c>
      <c r="F161" s="509" t="s">
        <v>725</v>
      </c>
      <c r="G161" s="328" t="s">
        <v>628</v>
      </c>
      <c r="H161" s="286"/>
      <c r="I161" s="200"/>
      <c r="J161" s="200"/>
      <c r="K161" s="200"/>
      <c r="L161" s="200"/>
      <c r="M161" s="200"/>
      <c r="N161" s="248">
        <v>608900</v>
      </c>
      <c r="O161" s="203"/>
      <c r="P161" s="227"/>
      <c r="Q161" s="271"/>
      <c r="R161" s="260"/>
      <c r="S161" s="243"/>
      <c r="T161" s="227"/>
      <c r="U161" s="250"/>
    </row>
    <row r="162" spans="3:21" s="48" customFormat="1" ht="24.75">
      <c r="C162" s="64"/>
      <c r="D162" s="86"/>
      <c r="E162" s="409" t="s">
        <v>78</v>
      </c>
      <c r="F162" s="509" t="s">
        <v>726</v>
      </c>
      <c r="G162" s="314" t="s">
        <v>628</v>
      </c>
      <c r="H162" s="314"/>
      <c r="I162" s="22"/>
      <c r="J162" s="22"/>
      <c r="K162" s="22"/>
      <c r="L162" s="22"/>
      <c r="M162" s="22"/>
      <c r="N162" s="305">
        <v>141300</v>
      </c>
      <c r="O162" s="91"/>
      <c r="P162" s="109"/>
      <c r="Q162" s="270"/>
      <c r="R162" s="259"/>
      <c r="S162" s="638"/>
      <c r="T162" s="109"/>
      <c r="U162" s="242"/>
    </row>
    <row r="163" spans="1:21" s="109" customFormat="1" ht="15">
      <c r="A163" s="116"/>
      <c r="B163" s="116"/>
      <c r="C163" s="22"/>
      <c r="D163" s="21"/>
      <c r="E163" s="108" t="s">
        <v>41</v>
      </c>
      <c r="F163" s="487" t="s">
        <v>728</v>
      </c>
      <c r="G163" s="503" t="s">
        <v>628</v>
      </c>
      <c r="H163" s="314"/>
      <c r="I163" s="22"/>
      <c r="J163" s="22"/>
      <c r="K163" s="22"/>
      <c r="L163" s="22"/>
      <c r="M163" s="22"/>
      <c r="N163" s="305">
        <v>134000</v>
      </c>
      <c r="O163" s="181"/>
      <c r="Q163" s="270"/>
      <c r="R163" s="259"/>
      <c r="S163" s="638"/>
      <c r="U163" s="240"/>
    </row>
    <row r="164" spans="1:21" s="109" customFormat="1" ht="24.75">
      <c r="A164" s="116"/>
      <c r="B164" s="116"/>
      <c r="C164" s="22"/>
      <c r="D164" s="21"/>
      <c r="E164" s="108" t="s">
        <v>25</v>
      </c>
      <c r="F164" s="388" t="s">
        <v>729</v>
      </c>
      <c r="G164" s="503" t="s">
        <v>628</v>
      </c>
      <c r="H164" s="314"/>
      <c r="I164" s="22"/>
      <c r="J164" s="22"/>
      <c r="K164" s="22"/>
      <c r="L164" s="22"/>
      <c r="M164" s="22"/>
      <c r="N164" s="305">
        <v>220600</v>
      </c>
      <c r="O164" s="512"/>
      <c r="Q164" s="270"/>
      <c r="R164" s="259"/>
      <c r="S164" s="638"/>
      <c r="U164" s="240"/>
    </row>
    <row r="165" spans="3:21" s="48" customFormat="1" ht="15.75" thickBot="1">
      <c r="C165" s="110"/>
      <c r="D165" s="114"/>
      <c r="E165" s="341"/>
      <c r="F165" s="511" t="s">
        <v>727</v>
      </c>
      <c r="G165" s="326"/>
      <c r="H165" s="316"/>
      <c r="I165" s="110"/>
      <c r="J165" s="110"/>
      <c r="K165" s="110"/>
      <c r="L165" s="110"/>
      <c r="M165" s="110"/>
      <c r="N165" s="510">
        <f>SUM(N153:N164)</f>
        <v>4745700</v>
      </c>
      <c r="O165" s="181"/>
      <c r="Q165" s="273"/>
      <c r="R165" s="262"/>
      <c r="S165" s="639"/>
      <c r="U165" s="242"/>
    </row>
    <row r="166" spans="3:21" s="48" customFormat="1" ht="15">
      <c r="C166" s="55"/>
      <c r="D166" s="58"/>
      <c r="E166" s="340"/>
      <c r="F166" s="209"/>
      <c r="G166" s="316"/>
      <c r="H166" s="314"/>
      <c r="I166" s="55"/>
      <c r="J166" s="55"/>
      <c r="K166" s="55"/>
      <c r="L166" s="55"/>
      <c r="M166" s="55"/>
      <c r="N166" s="186"/>
      <c r="O166" s="181"/>
      <c r="Q166" s="273"/>
      <c r="R166" s="262"/>
      <c r="S166" s="639"/>
      <c r="U166" s="242"/>
    </row>
    <row r="167" spans="3:21" s="48" customFormat="1" ht="15">
      <c r="C167" s="22"/>
      <c r="D167" s="21"/>
      <c r="E167" s="307"/>
      <c r="F167" s="24"/>
      <c r="G167" s="314"/>
      <c r="H167" s="314"/>
      <c r="I167" s="22"/>
      <c r="J167" s="22"/>
      <c r="K167" s="22"/>
      <c r="L167" s="22"/>
      <c r="M167" s="22"/>
      <c r="N167" s="94"/>
      <c r="O167" s="28"/>
      <c r="Q167" s="273"/>
      <c r="R167" s="262"/>
      <c r="S167" s="639"/>
      <c r="U167" s="242"/>
    </row>
    <row r="168" spans="3:21" s="48" customFormat="1" ht="15.75" thickBot="1">
      <c r="C168" s="22"/>
      <c r="D168" s="53"/>
      <c r="E168" s="307"/>
      <c r="F168" s="207"/>
      <c r="G168" s="314"/>
      <c r="H168" s="314"/>
      <c r="I168" s="37"/>
      <c r="J168" s="37"/>
      <c r="K168" s="37"/>
      <c r="L168" s="37"/>
      <c r="M168" s="37"/>
      <c r="N168" s="94"/>
      <c r="O168" s="91"/>
      <c r="Q168" s="273"/>
      <c r="R168" s="262"/>
      <c r="S168" s="639"/>
      <c r="U168" s="242"/>
    </row>
    <row r="169" spans="3:21" s="48" customFormat="1" ht="15.75" thickBot="1">
      <c r="C169" s="22"/>
      <c r="D169" s="53"/>
      <c r="E169" s="307"/>
      <c r="F169" s="24"/>
      <c r="G169" s="314"/>
      <c r="H169" s="314"/>
      <c r="I169" s="37"/>
      <c r="J169" s="37"/>
      <c r="K169" s="37"/>
      <c r="L169" s="37"/>
      <c r="M169" s="37"/>
      <c r="N169" s="94"/>
      <c r="O169" s="28"/>
      <c r="Q169" s="273"/>
      <c r="R169" s="262"/>
      <c r="S169" s="639"/>
      <c r="U169" s="242"/>
    </row>
    <row r="170" spans="3:21" s="48" customFormat="1" ht="15.75" thickBot="1">
      <c r="C170" s="22"/>
      <c r="D170" s="53"/>
      <c r="E170" s="307"/>
      <c r="F170" s="21"/>
      <c r="G170" s="314"/>
      <c r="H170" s="314"/>
      <c r="I170" s="37"/>
      <c r="J170" s="37"/>
      <c r="K170" s="37"/>
      <c r="L170" s="37"/>
      <c r="M170" s="37"/>
      <c r="N170" s="94"/>
      <c r="O170" s="28"/>
      <c r="Q170" s="273"/>
      <c r="R170" s="262"/>
      <c r="S170" s="639"/>
      <c r="U170" s="242"/>
    </row>
    <row r="171" spans="3:21" s="48" customFormat="1" ht="15.75" thickBot="1">
      <c r="C171" s="22"/>
      <c r="D171" s="53"/>
      <c r="E171" s="307"/>
      <c r="F171" s="21"/>
      <c r="G171" s="314"/>
      <c r="H171" s="314"/>
      <c r="I171" s="37"/>
      <c r="J171" s="37"/>
      <c r="K171" s="37"/>
      <c r="L171" s="37"/>
      <c r="M171" s="37"/>
      <c r="N171" s="94"/>
      <c r="O171" s="28"/>
      <c r="Q171" s="273"/>
      <c r="R171" s="262"/>
      <c r="S171" s="639"/>
      <c r="U171" s="242"/>
    </row>
    <row r="172" spans="3:21" s="48" customFormat="1" ht="15.75" thickBot="1">
      <c r="C172" s="22"/>
      <c r="D172" s="53"/>
      <c r="E172" s="307"/>
      <c r="F172" s="207"/>
      <c r="G172" s="314"/>
      <c r="H172" s="314"/>
      <c r="I172" s="37"/>
      <c r="J172" s="37"/>
      <c r="K172" s="37"/>
      <c r="L172" s="37"/>
      <c r="M172" s="37"/>
      <c r="N172" s="94"/>
      <c r="O172" s="91"/>
      <c r="Q172" s="273"/>
      <c r="R172" s="262"/>
      <c r="S172" s="639"/>
      <c r="U172" s="242"/>
    </row>
    <row r="173" spans="3:21" s="48" customFormat="1" ht="15.75" thickBot="1">
      <c r="C173" s="22"/>
      <c r="D173" s="53"/>
      <c r="E173" s="307"/>
      <c r="F173" s="21"/>
      <c r="G173" s="314"/>
      <c r="H173" s="314"/>
      <c r="I173" s="37"/>
      <c r="J173" s="37"/>
      <c r="K173" s="37"/>
      <c r="L173" s="37"/>
      <c r="M173" s="37"/>
      <c r="N173" s="94"/>
      <c r="O173" s="111"/>
      <c r="Q173" s="273"/>
      <c r="R173" s="262"/>
      <c r="S173" s="639"/>
      <c r="U173" s="242"/>
    </row>
    <row r="174" spans="3:21" s="48" customFormat="1" ht="15.75" thickBot="1">
      <c r="C174" s="37"/>
      <c r="D174" s="53"/>
      <c r="E174" s="337"/>
      <c r="F174" s="207"/>
      <c r="G174" s="313"/>
      <c r="H174" s="313"/>
      <c r="I174" s="37"/>
      <c r="J174" s="37"/>
      <c r="K174" s="37"/>
      <c r="L174" s="220"/>
      <c r="M174" s="220"/>
      <c r="N174" s="97"/>
      <c r="O174" s="119"/>
      <c r="Q174" s="273"/>
      <c r="R174" s="262"/>
      <c r="S174" s="639"/>
      <c r="U174" s="242"/>
    </row>
    <row r="175" spans="3:21" s="48" customFormat="1" ht="15.75" thickBot="1">
      <c r="C175" s="22"/>
      <c r="D175" s="53"/>
      <c r="E175" s="337"/>
      <c r="F175" s="30"/>
      <c r="G175" s="313"/>
      <c r="H175" s="313"/>
      <c r="I175" s="37"/>
      <c r="J175" s="37"/>
      <c r="K175" s="37"/>
      <c r="L175" s="220"/>
      <c r="M175" s="220"/>
      <c r="N175" s="97"/>
      <c r="O175" s="51"/>
      <c r="Q175" s="273"/>
      <c r="R175" s="262"/>
      <c r="S175" s="639"/>
      <c r="U175" s="242"/>
    </row>
    <row r="176" spans="3:21" s="48" customFormat="1" ht="15.75" thickBot="1">
      <c r="C176" s="37"/>
      <c r="D176" s="53"/>
      <c r="E176" s="337"/>
      <c r="F176" s="210"/>
      <c r="G176" s="313"/>
      <c r="H176" s="313"/>
      <c r="I176" s="37"/>
      <c r="J176" s="37"/>
      <c r="K176" s="37"/>
      <c r="L176" s="220"/>
      <c r="M176" s="220"/>
      <c r="N176" s="97"/>
      <c r="O176" s="119"/>
      <c r="Q176" s="273"/>
      <c r="R176" s="262"/>
      <c r="S176" s="639"/>
      <c r="U176" s="242"/>
    </row>
    <row r="177" spans="3:21" s="48" customFormat="1" ht="15.75" thickBot="1">
      <c r="C177" s="37"/>
      <c r="D177" s="53"/>
      <c r="E177" s="337"/>
      <c r="F177" s="49"/>
      <c r="G177" s="313"/>
      <c r="H177" s="313"/>
      <c r="I177" s="37"/>
      <c r="J177" s="37"/>
      <c r="K177" s="37"/>
      <c r="L177" s="220"/>
      <c r="M177" s="220"/>
      <c r="N177" s="97"/>
      <c r="O177" s="51"/>
      <c r="Q177" s="273"/>
      <c r="R177" s="262"/>
      <c r="S177" s="639"/>
      <c r="U177" s="242"/>
    </row>
    <row r="178" spans="2:21" s="48" customFormat="1" ht="15.75" thickBot="1">
      <c r="B178" s="48">
        <v>93</v>
      </c>
      <c r="C178" s="52"/>
      <c r="D178" s="53"/>
      <c r="E178" s="342"/>
      <c r="F178" s="211"/>
      <c r="G178" s="318"/>
      <c r="H178" s="318"/>
      <c r="I178" s="52"/>
      <c r="J178" s="52"/>
      <c r="K178" s="52"/>
      <c r="L178" s="221"/>
      <c r="M178" s="221"/>
      <c r="N178" s="133"/>
      <c r="O178" s="119"/>
      <c r="Q178" s="273"/>
      <c r="R178" s="262"/>
      <c r="S178" s="639"/>
      <c r="U178" s="242"/>
    </row>
    <row r="179" spans="2:21" s="48" customFormat="1" ht="15.75" thickBot="1">
      <c r="B179" s="48">
        <v>94</v>
      </c>
      <c r="C179" s="55"/>
      <c r="D179" s="58"/>
      <c r="E179" s="340"/>
      <c r="F179" s="56"/>
      <c r="G179" s="316"/>
      <c r="H179" s="314"/>
      <c r="I179" s="55"/>
      <c r="J179" s="55"/>
      <c r="K179" s="55"/>
      <c r="L179" s="55"/>
      <c r="M179" s="55"/>
      <c r="N179" s="132"/>
      <c r="O179" s="51"/>
      <c r="Q179" s="273"/>
      <c r="R179" s="262"/>
      <c r="S179" s="639"/>
      <c r="U179" s="242"/>
    </row>
    <row r="180" spans="3:21" s="48" customFormat="1" ht="15.75" thickBot="1">
      <c r="C180" s="55"/>
      <c r="D180" s="58"/>
      <c r="E180" s="340"/>
      <c r="F180" s="24"/>
      <c r="G180" s="316"/>
      <c r="H180" s="314"/>
      <c r="I180" s="55"/>
      <c r="J180" s="55"/>
      <c r="K180" s="55"/>
      <c r="L180" s="55"/>
      <c r="M180" s="55"/>
      <c r="N180" s="132"/>
      <c r="O180" s="51"/>
      <c r="Q180" s="273"/>
      <c r="R180" s="262"/>
      <c r="S180" s="639"/>
      <c r="U180" s="242"/>
    </row>
    <row r="181" spans="3:21" s="48" customFormat="1" ht="15.75" thickBot="1">
      <c r="C181" s="55"/>
      <c r="D181" s="58"/>
      <c r="E181" s="340"/>
      <c r="F181" s="209"/>
      <c r="G181" s="316"/>
      <c r="H181" s="314"/>
      <c r="I181" s="55"/>
      <c r="J181" s="55"/>
      <c r="K181" s="55"/>
      <c r="L181" s="55"/>
      <c r="M181" s="55"/>
      <c r="N181" s="132"/>
      <c r="O181" s="119"/>
      <c r="Q181" s="273"/>
      <c r="R181" s="262"/>
      <c r="S181" s="639"/>
      <c r="U181" s="242"/>
    </row>
    <row r="182" spans="2:21" s="48" customFormat="1" ht="15.75" thickBot="1">
      <c r="B182" s="48">
        <v>95</v>
      </c>
      <c r="C182" s="22"/>
      <c r="D182" s="21"/>
      <c r="E182" s="307"/>
      <c r="F182" s="21"/>
      <c r="G182" s="314"/>
      <c r="H182" s="314"/>
      <c r="I182" s="22"/>
      <c r="J182" s="22"/>
      <c r="K182" s="22"/>
      <c r="L182" s="22"/>
      <c r="M182" s="22"/>
      <c r="N182" s="94"/>
      <c r="O182" s="51"/>
      <c r="Q182" s="273"/>
      <c r="R182" s="262"/>
      <c r="S182" s="639"/>
      <c r="U182" s="242"/>
    </row>
    <row r="183" spans="3:21" s="48" customFormat="1" ht="15.75" thickBot="1">
      <c r="C183" s="37"/>
      <c r="D183" s="21"/>
      <c r="E183" s="337"/>
      <c r="F183" s="49"/>
      <c r="G183" s="313"/>
      <c r="H183" s="313"/>
      <c r="I183" s="22"/>
      <c r="J183" s="22"/>
      <c r="K183" s="22"/>
      <c r="L183" s="220"/>
      <c r="M183" s="220"/>
      <c r="N183" s="97"/>
      <c r="O183" s="51"/>
      <c r="Q183" s="273"/>
      <c r="R183" s="262"/>
      <c r="S183" s="639"/>
      <c r="U183" s="242"/>
    </row>
    <row r="184" spans="3:21" s="48" customFormat="1" ht="15.75" thickBot="1">
      <c r="C184" s="37"/>
      <c r="D184" s="21"/>
      <c r="E184" s="337"/>
      <c r="F184" s="49"/>
      <c r="G184" s="313"/>
      <c r="H184" s="313"/>
      <c r="I184" s="22"/>
      <c r="J184" s="22"/>
      <c r="K184" s="22"/>
      <c r="L184" s="220"/>
      <c r="M184" s="220"/>
      <c r="N184" s="97"/>
      <c r="O184" s="51"/>
      <c r="Q184" s="273"/>
      <c r="R184" s="262"/>
      <c r="S184" s="639"/>
      <c r="U184" s="242"/>
    </row>
    <row r="185" spans="2:21" s="48" customFormat="1" ht="15.75" thickBot="1">
      <c r="B185" s="48">
        <v>96</v>
      </c>
      <c r="C185" s="37"/>
      <c r="D185" s="21"/>
      <c r="E185" s="337"/>
      <c r="F185" s="210"/>
      <c r="G185" s="313"/>
      <c r="H185" s="313"/>
      <c r="I185" s="22"/>
      <c r="J185" s="22"/>
      <c r="K185" s="22"/>
      <c r="L185" s="220"/>
      <c r="M185" s="220"/>
      <c r="N185" s="97"/>
      <c r="O185" s="119"/>
      <c r="Q185" s="273"/>
      <c r="R185" s="262"/>
      <c r="S185" s="639"/>
      <c r="U185" s="242"/>
    </row>
    <row r="186" spans="2:21" s="48" customFormat="1" ht="15">
      <c r="B186" s="48">
        <v>97</v>
      </c>
      <c r="C186" s="37"/>
      <c r="D186" s="30"/>
      <c r="E186" s="337"/>
      <c r="F186" s="49"/>
      <c r="G186" s="313"/>
      <c r="H186" s="313"/>
      <c r="I186" s="37"/>
      <c r="J186" s="37"/>
      <c r="K186" s="37"/>
      <c r="L186" s="220"/>
      <c r="M186" s="220"/>
      <c r="N186" s="97"/>
      <c r="O186" s="57"/>
      <c r="Q186" s="273"/>
      <c r="R186" s="262"/>
      <c r="S186" s="639"/>
      <c r="U186" s="242"/>
    </row>
    <row r="187" spans="3:21" s="109" customFormat="1" ht="15">
      <c r="C187" s="22"/>
      <c r="D187" s="21"/>
      <c r="E187" s="307"/>
      <c r="F187" s="207"/>
      <c r="G187" s="314"/>
      <c r="H187" s="314"/>
      <c r="I187" s="22"/>
      <c r="J187" s="22"/>
      <c r="K187" s="22"/>
      <c r="L187" s="22"/>
      <c r="M187" s="22"/>
      <c r="N187" s="94"/>
      <c r="O187" s="91"/>
      <c r="Q187" s="270"/>
      <c r="R187" s="259"/>
      <c r="S187" s="638"/>
      <c r="U187" s="240"/>
    </row>
    <row r="188" spans="3:21" s="109" customFormat="1" ht="15">
      <c r="C188" s="22"/>
      <c r="D188" s="21"/>
      <c r="E188" s="307"/>
      <c r="F188" s="24"/>
      <c r="G188" s="314"/>
      <c r="H188" s="314"/>
      <c r="I188" s="22"/>
      <c r="J188" s="22"/>
      <c r="K188" s="22"/>
      <c r="L188" s="22"/>
      <c r="M188" s="22"/>
      <c r="N188" s="94"/>
      <c r="O188" s="28"/>
      <c r="Q188" s="270"/>
      <c r="R188" s="259"/>
      <c r="S188" s="638"/>
      <c r="U188" s="240"/>
    </row>
    <row r="189" spans="2:21" s="48" customFormat="1" ht="15.75" thickBot="1">
      <c r="B189" s="48">
        <v>98</v>
      </c>
      <c r="C189" s="55"/>
      <c r="D189" s="58"/>
      <c r="E189" s="340"/>
      <c r="F189" s="209"/>
      <c r="G189" s="316"/>
      <c r="H189" s="316"/>
      <c r="I189" s="55"/>
      <c r="J189" s="55"/>
      <c r="K189" s="55"/>
      <c r="L189" s="55"/>
      <c r="M189" s="55"/>
      <c r="N189" s="132"/>
      <c r="O189" s="148"/>
      <c r="Q189" s="273"/>
      <c r="R189" s="262"/>
      <c r="S189" s="639"/>
      <c r="U189" s="242"/>
    </row>
    <row r="190" spans="2:21" s="48" customFormat="1" ht="15.75" thickBot="1">
      <c r="B190" s="48">
        <v>99</v>
      </c>
      <c r="C190" s="22"/>
      <c r="D190" s="21"/>
      <c r="E190" s="307"/>
      <c r="F190" s="24"/>
      <c r="G190" s="314"/>
      <c r="H190" s="314"/>
      <c r="I190" s="22"/>
      <c r="J190" s="22"/>
      <c r="K190" s="22"/>
      <c r="L190" s="22"/>
      <c r="M190" s="22"/>
      <c r="N190" s="94"/>
      <c r="O190" s="51"/>
      <c r="Q190" s="273"/>
      <c r="R190" s="262"/>
      <c r="S190" s="639"/>
      <c r="U190" s="242"/>
    </row>
    <row r="191" spans="3:21" s="48" customFormat="1" ht="15.75" thickBot="1">
      <c r="C191" s="22"/>
      <c r="D191" s="24"/>
      <c r="E191" s="307"/>
      <c r="F191" s="154"/>
      <c r="G191" s="314"/>
      <c r="H191" s="314"/>
      <c r="I191" s="32"/>
      <c r="J191" s="32"/>
      <c r="K191" s="32"/>
      <c r="L191" s="32"/>
      <c r="M191" s="32"/>
      <c r="N191" s="71"/>
      <c r="O191" s="51"/>
      <c r="Q191" s="273"/>
      <c r="R191" s="262"/>
      <c r="S191" s="639"/>
      <c r="U191" s="242"/>
    </row>
    <row r="192" spans="3:21" s="48" customFormat="1" ht="15.75" thickBot="1">
      <c r="C192" s="22"/>
      <c r="D192" s="24"/>
      <c r="E192" s="307"/>
      <c r="F192" s="154"/>
      <c r="G192" s="314"/>
      <c r="H192" s="314"/>
      <c r="I192" s="32"/>
      <c r="J192" s="32"/>
      <c r="K192" s="32"/>
      <c r="L192" s="32"/>
      <c r="M192" s="32"/>
      <c r="N192" s="71"/>
      <c r="O192" s="51"/>
      <c r="Q192" s="273"/>
      <c r="R192" s="262"/>
      <c r="S192" s="639"/>
      <c r="U192" s="242"/>
    </row>
    <row r="193" spans="2:21" s="48" customFormat="1" ht="15.75" thickBot="1">
      <c r="B193" s="48">
        <v>100</v>
      </c>
      <c r="C193" s="22"/>
      <c r="D193" s="24"/>
      <c r="E193" s="307"/>
      <c r="F193" s="207"/>
      <c r="G193" s="314"/>
      <c r="H193" s="314"/>
      <c r="I193" s="32"/>
      <c r="J193" s="32"/>
      <c r="K193" s="32"/>
      <c r="L193" s="32"/>
      <c r="M193" s="32"/>
      <c r="N193" s="98"/>
      <c r="O193" s="119"/>
      <c r="Q193" s="273"/>
      <c r="R193" s="262"/>
      <c r="S193" s="639"/>
      <c r="U193" s="242"/>
    </row>
    <row r="194" spans="2:21" s="48" customFormat="1" ht="15.75" thickBot="1">
      <c r="B194" s="48">
        <v>101</v>
      </c>
      <c r="C194" s="55"/>
      <c r="D194" s="56"/>
      <c r="E194" s="340"/>
      <c r="F194" s="205"/>
      <c r="G194" s="316"/>
      <c r="H194" s="314"/>
      <c r="I194" s="59"/>
      <c r="J194" s="59"/>
      <c r="K194" s="59"/>
      <c r="L194" s="59"/>
      <c r="M194" s="59"/>
      <c r="N194" s="135"/>
      <c r="O194" s="51"/>
      <c r="Q194" s="273"/>
      <c r="R194" s="262"/>
      <c r="S194" s="639"/>
      <c r="U194" s="242"/>
    </row>
    <row r="195" spans="2:21" s="48" customFormat="1" ht="15.75" thickBot="1">
      <c r="B195" s="48">
        <v>102</v>
      </c>
      <c r="C195" s="22"/>
      <c r="D195" s="24"/>
      <c r="E195" s="299"/>
      <c r="F195" s="207"/>
      <c r="G195" s="315"/>
      <c r="H195" s="315"/>
      <c r="I195" s="32"/>
      <c r="J195" s="32"/>
      <c r="K195" s="32"/>
      <c r="L195" s="32"/>
      <c r="M195" s="32"/>
      <c r="N195" s="98"/>
      <c r="O195" s="119"/>
      <c r="Q195" s="273"/>
      <c r="R195" s="262"/>
      <c r="S195" s="639"/>
      <c r="U195" s="242"/>
    </row>
    <row r="196" spans="3:21" s="48" customFormat="1" ht="15.75" thickBot="1">
      <c r="C196" s="22"/>
      <c r="D196" s="24"/>
      <c r="E196" s="299"/>
      <c r="F196" s="24"/>
      <c r="G196" s="315"/>
      <c r="H196" s="315"/>
      <c r="I196" s="32"/>
      <c r="J196" s="32"/>
      <c r="K196" s="32"/>
      <c r="L196" s="32"/>
      <c r="M196" s="32"/>
      <c r="N196" s="71"/>
      <c r="O196" s="51"/>
      <c r="Q196" s="273"/>
      <c r="R196" s="262"/>
      <c r="S196" s="639"/>
      <c r="U196" s="242"/>
    </row>
    <row r="197" spans="3:21" s="48" customFormat="1" ht="15.75" thickBot="1">
      <c r="C197" s="22"/>
      <c r="D197" s="24"/>
      <c r="E197" s="307"/>
      <c r="F197" s="21"/>
      <c r="G197" s="314"/>
      <c r="H197" s="314"/>
      <c r="I197" s="32"/>
      <c r="J197" s="32"/>
      <c r="K197" s="32"/>
      <c r="L197" s="32"/>
      <c r="M197" s="32"/>
      <c r="N197" s="71"/>
      <c r="O197" s="51"/>
      <c r="Q197" s="273"/>
      <c r="R197" s="262"/>
      <c r="S197" s="639"/>
      <c r="U197" s="242"/>
    </row>
    <row r="198" spans="2:21" s="48" customFormat="1" ht="15.75" thickBot="1">
      <c r="B198" s="48">
        <v>103</v>
      </c>
      <c r="C198" s="22"/>
      <c r="D198" s="24"/>
      <c r="E198" s="307"/>
      <c r="F198" s="21"/>
      <c r="G198" s="314"/>
      <c r="H198" s="314"/>
      <c r="I198" s="32"/>
      <c r="J198" s="32"/>
      <c r="K198" s="32"/>
      <c r="L198" s="32"/>
      <c r="M198" s="32"/>
      <c r="N198" s="71"/>
      <c r="O198" s="51"/>
      <c r="Q198" s="273"/>
      <c r="R198" s="262"/>
      <c r="S198" s="639"/>
      <c r="U198" s="242"/>
    </row>
    <row r="199" spans="3:21" s="48" customFormat="1" ht="15.75" thickBot="1">
      <c r="C199" s="22"/>
      <c r="D199" s="24"/>
      <c r="E199" s="299"/>
      <c r="F199" s="24"/>
      <c r="G199" s="315"/>
      <c r="H199" s="315"/>
      <c r="I199" s="32"/>
      <c r="J199" s="32"/>
      <c r="K199" s="32"/>
      <c r="L199" s="218"/>
      <c r="M199" s="218"/>
      <c r="N199" s="71"/>
      <c r="O199" s="51"/>
      <c r="Q199" s="273"/>
      <c r="R199" s="262"/>
      <c r="S199" s="639"/>
      <c r="U199" s="242"/>
    </row>
    <row r="200" spans="3:21" s="48" customFormat="1" ht="15.75" thickBot="1">
      <c r="C200" s="22"/>
      <c r="D200" s="24"/>
      <c r="E200" s="299"/>
      <c r="F200" s="24"/>
      <c r="G200" s="315"/>
      <c r="H200" s="315"/>
      <c r="I200" s="32"/>
      <c r="J200" s="32"/>
      <c r="K200" s="32"/>
      <c r="L200" s="218"/>
      <c r="M200" s="218"/>
      <c r="N200" s="71"/>
      <c r="O200" s="51"/>
      <c r="Q200" s="273"/>
      <c r="R200" s="262"/>
      <c r="S200" s="639"/>
      <c r="U200" s="242"/>
    </row>
    <row r="201" spans="2:21" s="48" customFormat="1" ht="15.75" thickBot="1">
      <c r="B201" s="48">
        <v>104</v>
      </c>
      <c r="C201" s="22"/>
      <c r="D201" s="24"/>
      <c r="E201" s="307"/>
      <c r="F201" s="207"/>
      <c r="G201" s="314"/>
      <c r="H201" s="314"/>
      <c r="I201" s="32"/>
      <c r="J201" s="32"/>
      <c r="K201" s="32"/>
      <c r="L201" s="218"/>
      <c r="M201" s="218"/>
      <c r="N201" s="95"/>
      <c r="O201" s="119"/>
      <c r="Q201" s="273"/>
      <c r="R201" s="262"/>
      <c r="S201" s="639"/>
      <c r="U201" s="242"/>
    </row>
    <row r="202" spans="2:21" s="48" customFormat="1" ht="15">
      <c r="B202" s="48">
        <v>105</v>
      </c>
      <c r="C202" s="37"/>
      <c r="D202" s="49"/>
      <c r="E202" s="337"/>
      <c r="F202" s="49"/>
      <c r="G202" s="313"/>
      <c r="H202" s="313"/>
      <c r="I202" s="38"/>
      <c r="J202" s="38"/>
      <c r="K202" s="38"/>
      <c r="L202" s="219"/>
      <c r="M202" s="219"/>
      <c r="N202" s="97"/>
      <c r="O202" s="57"/>
      <c r="Q202" s="273"/>
      <c r="R202" s="262"/>
      <c r="S202" s="639"/>
      <c r="U202" s="242"/>
    </row>
    <row r="203" spans="3:21" s="109" customFormat="1" ht="15">
      <c r="C203" s="22"/>
      <c r="D203" s="24"/>
      <c r="E203" s="299"/>
      <c r="F203" s="24"/>
      <c r="G203" s="315"/>
      <c r="H203" s="315"/>
      <c r="I203" s="32"/>
      <c r="J203" s="32"/>
      <c r="K203" s="32"/>
      <c r="L203" s="32"/>
      <c r="M203" s="32"/>
      <c r="N203" s="137"/>
      <c r="O203" s="28"/>
      <c r="P203" s="116"/>
      <c r="Q203" s="274"/>
      <c r="R203" s="263"/>
      <c r="S203" s="638"/>
      <c r="U203" s="240"/>
    </row>
    <row r="204" spans="3:21" s="109" customFormat="1" ht="15">
      <c r="C204" s="22"/>
      <c r="D204" s="24"/>
      <c r="E204" s="299"/>
      <c r="F204" s="24"/>
      <c r="G204" s="315"/>
      <c r="H204" s="315"/>
      <c r="I204" s="32"/>
      <c r="J204" s="32"/>
      <c r="K204" s="32"/>
      <c r="L204" s="32"/>
      <c r="M204" s="32"/>
      <c r="N204" s="137"/>
      <c r="O204" s="28"/>
      <c r="P204" s="116"/>
      <c r="Q204" s="274"/>
      <c r="R204" s="263"/>
      <c r="S204" s="638"/>
      <c r="U204" s="240"/>
    </row>
    <row r="205" spans="2:21" s="48" customFormat="1" ht="15.75" thickBot="1">
      <c r="B205" s="48">
        <v>106</v>
      </c>
      <c r="C205" s="55"/>
      <c r="D205" s="56"/>
      <c r="E205" s="340"/>
      <c r="F205" s="209"/>
      <c r="G205" s="316"/>
      <c r="H205" s="316"/>
      <c r="I205" s="59"/>
      <c r="J205" s="59"/>
      <c r="K205" s="59"/>
      <c r="L205" s="222"/>
      <c r="M205" s="222"/>
      <c r="N205" s="134"/>
      <c r="O205" s="148"/>
      <c r="Q205" s="273"/>
      <c r="R205" s="262"/>
      <c r="S205" s="639"/>
      <c r="U205" s="242"/>
    </row>
    <row r="206" spans="2:21" s="48" customFormat="1" ht="15.75" thickBot="1">
      <c r="B206" s="48">
        <v>107</v>
      </c>
      <c r="C206" s="52"/>
      <c r="D206" s="201"/>
      <c r="E206" s="342"/>
      <c r="F206" s="201"/>
      <c r="G206" s="318"/>
      <c r="H206" s="318"/>
      <c r="I206" s="54"/>
      <c r="J206" s="54"/>
      <c r="K206" s="54"/>
      <c r="L206" s="223"/>
      <c r="M206" s="223"/>
      <c r="N206" s="133"/>
      <c r="O206" s="51"/>
      <c r="Q206" s="273"/>
      <c r="R206" s="262"/>
      <c r="S206" s="639"/>
      <c r="U206" s="242"/>
    </row>
    <row r="207" spans="2:21" s="48" customFormat="1" ht="15.75" thickBot="1">
      <c r="B207" s="48">
        <v>108</v>
      </c>
      <c r="C207" s="61"/>
      <c r="D207" s="235"/>
      <c r="E207" s="348"/>
      <c r="F207" s="212"/>
      <c r="G207" s="322"/>
      <c r="H207" s="322"/>
      <c r="I207" s="62"/>
      <c r="J207" s="62"/>
      <c r="K207" s="62"/>
      <c r="L207" s="62"/>
      <c r="M207" s="62"/>
      <c r="N207" s="140"/>
      <c r="O207" s="51"/>
      <c r="Q207" s="273"/>
      <c r="R207" s="262"/>
      <c r="S207" s="639"/>
      <c r="U207" s="242"/>
    </row>
    <row r="208" spans="3:21" s="48" customFormat="1" ht="15.75" thickBot="1">
      <c r="C208" s="61"/>
      <c r="D208" s="235"/>
      <c r="E208" s="348"/>
      <c r="F208" s="21"/>
      <c r="G208" s="322"/>
      <c r="H208" s="322"/>
      <c r="I208" s="62"/>
      <c r="J208" s="62"/>
      <c r="K208" s="62"/>
      <c r="L208" s="224"/>
      <c r="M208" s="224"/>
      <c r="N208" s="139"/>
      <c r="O208" s="51"/>
      <c r="Q208" s="273"/>
      <c r="R208" s="262"/>
      <c r="S208" s="639"/>
      <c r="U208" s="242"/>
    </row>
    <row r="209" spans="3:21" s="48" customFormat="1" ht="15.75" thickBot="1">
      <c r="C209" s="61"/>
      <c r="D209" s="235"/>
      <c r="E209" s="348"/>
      <c r="F209" s="105"/>
      <c r="G209" s="322"/>
      <c r="H209" s="322"/>
      <c r="I209" s="62"/>
      <c r="J209" s="62"/>
      <c r="K209" s="62"/>
      <c r="L209" s="224"/>
      <c r="M209" s="224"/>
      <c r="N209" s="139"/>
      <c r="O209" s="51"/>
      <c r="Q209" s="273"/>
      <c r="R209" s="262"/>
      <c r="S209" s="639"/>
      <c r="U209" s="242"/>
    </row>
    <row r="210" spans="2:21" s="48" customFormat="1" ht="15.75" thickBot="1">
      <c r="B210" s="48">
        <v>109</v>
      </c>
      <c r="C210" s="61"/>
      <c r="D210" s="236"/>
      <c r="E210" s="349"/>
      <c r="F210" s="213"/>
      <c r="G210" s="323"/>
      <c r="H210" s="323"/>
      <c r="I210" s="124"/>
      <c r="J210" s="124"/>
      <c r="K210" s="124"/>
      <c r="L210" s="225"/>
      <c r="M210" s="225"/>
      <c r="N210" s="147"/>
      <c r="O210" s="119"/>
      <c r="Q210" s="273"/>
      <c r="R210" s="262"/>
      <c r="S210" s="639"/>
      <c r="U210" s="242"/>
    </row>
    <row r="211" spans="3:21" s="48" customFormat="1" ht="15.75" thickBot="1">
      <c r="C211" s="61"/>
      <c r="D211" s="236"/>
      <c r="E211" s="299"/>
      <c r="F211" s="24"/>
      <c r="G211" s="324"/>
      <c r="H211" s="324"/>
      <c r="I211" s="124"/>
      <c r="J211" s="124"/>
      <c r="K211" s="124"/>
      <c r="L211" s="63"/>
      <c r="M211" s="63"/>
      <c r="N211" s="71"/>
      <c r="O211" s="51"/>
      <c r="Q211" s="273"/>
      <c r="R211" s="262"/>
      <c r="S211" s="639"/>
      <c r="U211" s="242"/>
    </row>
    <row r="212" spans="3:21" s="48" customFormat="1" ht="15.75" thickBot="1">
      <c r="C212" s="64"/>
      <c r="D212" s="36"/>
      <c r="E212" s="299"/>
      <c r="F212" s="24"/>
      <c r="G212" s="319"/>
      <c r="H212" s="319"/>
      <c r="I212" s="63"/>
      <c r="J212" s="63"/>
      <c r="K212" s="63"/>
      <c r="L212" s="63"/>
      <c r="M212" s="63"/>
      <c r="N212" s="71"/>
      <c r="O212" s="51"/>
      <c r="Q212" s="273"/>
      <c r="R212" s="262"/>
      <c r="S212" s="639"/>
      <c r="U212" s="242"/>
    </row>
    <row r="213" spans="2:21" s="48" customFormat="1" ht="15.75" thickBot="1">
      <c r="B213" s="48">
        <v>110</v>
      </c>
      <c r="C213" s="55"/>
      <c r="D213" s="56"/>
      <c r="E213" s="343"/>
      <c r="F213" s="56"/>
      <c r="G213" s="325"/>
      <c r="H213" s="325"/>
      <c r="I213" s="59"/>
      <c r="J213" s="59"/>
      <c r="K213" s="59"/>
      <c r="L213" s="59"/>
      <c r="M213" s="59"/>
      <c r="N213" s="135"/>
      <c r="O213" s="51"/>
      <c r="Q213" s="273"/>
      <c r="R213" s="262"/>
      <c r="S213" s="639"/>
      <c r="U213" s="242"/>
    </row>
    <row r="214" spans="2:21" s="46" customFormat="1" ht="15">
      <c r="B214" s="48">
        <v>111</v>
      </c>
      <c r="C214" s="32"/>
      <c r="D214" s="56"/>
      <c r="E214" s="299"/>
      <c r="F214" s="207"/>
      <c r="G214" s="315"/>
      <c r="H214" s="315"/>
      <c r="I214" s="59"/>
      <c r="J214" s="59"/>
      <c r="K214" s="59"/>
      <c r="L214" s="59"/>
      <c r="M214" s="59"/>
      <c r="N214" s="98"/>
      <c r="O214" s="91"/>
      <c r="Q214" s="275"/>
      <c r="R214" s="264"/>
      <c r="S214" s="636"/>
      <c r="U214" s="241"/>
    </row>
    <row r="215" spans="2:21" s="46" customFormat="1" ht="15.75" thickBot="1">
      <c r="B215" s="48">
        <v>112</v>
      </c>
      <c r="C215" s="32"/>
      <c r="D215" s="56"/>
      <c r="E215" s="299"/>
      <c r="F215" s="24"/>
      <c r="G215" s="315"/>
      <c r="H215" s="315"/>
      <c r="I215" s="59"/>
      <c r="J215" s="59"/>
      <c r="K215" s="59"/>
      <c r="L215" s="59"/>
      <c r="M215" s="59"/>
      <c r="N215" s="71"/>
      <c r="O215" s="28"/>
      <c r="Q215" s="275"/>
      <c r="R215" s="264"/>
      <c r="S215" s="636"/>
      <c r="U215" s="241"/>
    </row>
    <row r="216" spans="2:21" s="48" customFormat="1" ht="15.75" thickBot="1">
      <c r="B216" s="48">
        <v>113</v>
      </c>
      <c r="C216" s="61"/>
      <c r="D216" s="235"/>
      <c r="E216" s="348"/>
      <c r="F216" s="214"/>
      <c r="G216" s="322"/>
      <c r="H216" s="322"/>
      <c r="I216" s="62"/>
      <c r="J216" s="62"/>
      <c r="K216" s="62"/>
      <c r="L216" s="62"/>
      <c r="M216" s="62"/>
      <c r="N216" s="139"/>
      <c r="O216" s="51"/>
      <c r="Q216" s="273"/>
      <c r="R216" s="262"/>
      <c r="S216" s="639"/>
      <c r="U216" s="242"/>
    </row>
    <row r="217" spans="2:21" s="48" customFormat="1" ht="15.75" thickBot="1">
      <c r="B217" s="48">
        <v>114</v>
      </c>
      <c r="C217" s="55"/>
      <c r="D217" s="56"/>
      <c r="E217" s="340"/>
      <c r="F217" s="58"/>
      <c r="G217" s="316"/>
      <c r="H217" s="316"/>
      <c r="I217" s="59"/>
      <c r="J217" s="59"/>
      <c r="K217" s="59"/>
      <c r="L217" s="59"/>
      <c r="M217" s="59"/>
      <c r="N217" s="135"/>
      <c r="O217" s="51"/>
      <c r="Q217" s="273"/>
      <c r="R217" s="262"/>
      <c r="S217" s="639"/>
      <c r="U217" s="242"/>
    </row>
    <row r="218" spans="2:21" s="48" customFormat="1" ht="15.75" thickBot="1">
      <c r="B218" s="48">
        <v>115</v>
      </c>
      <c r="C218" s="22"/>
      <c r="D218" s="24"/>
      <c r="E218" s="307"/>
      <c r="F218" s="207"/>
      <c r="G218" s="314"/>
      <c r="H218" s="314"/>
      <c r="I218" s="32"/>
      <c r="J218" s="32"/>
      <c r="K218" s="32"/>
      <c r="L218" s="218"/>
      <c r="M218" s="218"/>
      <c r="N218" s="71"/>
      <c r="O218" s="119"/>
      <c r="Q218" s="273"/>
      <c r="R218" s="262"/>
      <c r="S218" s="639"/>
      <c r="U218" s="242"/>
    </row>
    <row r="219" spans="2:21" s="48" customFormat="1" ht="15.75" thickBot="1">
      <c r="B219" s="48">
        <v>116</v>
      </c>
      <c r="C219" s="22"/>
      <c r="D219" s="24"/>
      <c r="E219" s="307"/>
      <c r="F219" s="21"/>
      <c r="G219" s="314"/>
      <c r="H219" s="314"/>
      <c r="I219" s="32"/>
      <c r="J219" s="32"/>
      <c r="K219" s="32"/>
      <c r="L219" s="218"/>
      <c r="M219" s="218"/>
      <c r="N219" s="71"/>
      <c r="O219" s="51"/>
      <c r="Q219" s="273"/>
      <c r="R219" s="262"/>
      <c r="S219" s="639"/>
      <c r="U219" s="242"/>
    </row>
    <row r="220" spans="2:21" s="48" customFormat="1" ht="15.75" thickBot="1">
      <c r="B220" s="48">
        <v>117</v>
      </c>
      <c r="C220" s="22"/>
      <c r="D220" s="24"/>
      <c r="E220" s="307"/>
      <c r="F220" s="207"/>
      <c r="G220" s="314"/>
      <c r="H220" s="314"/>
      <c r="I220" s="32"/>
      <c r="J220" s="32"/>
      <c r="K220" s="32"/>
      <c r="L220" s="218"/>
      <c r="M220" s="218"/>
      <c r="N220" s="71"/>
      <c r="O220" s="119"/>
      <c r="Q220" s="273"/>
      <c r="R220" s="262"/>
      <c r="S220" s="639"/>
      <c r="U220" s="242"/>
    </row>
    <row r="221" spans="2:21" s="48" customFormat="1" ht="15.75" thickBot="1">
      <c r="B221" s="48">
        <v>118</v>
      </c>
      <c r="C221" s="22"/>
      <c r="D221" s="24"/>
      <c r="E221" s="307"/>
      <c r="F221" s="207"/>
      <c r="G221" s="314"/>
      <c r="H221" s="314"/>
      <c r="I221" s="32"/>
      <c r="J221" s="32"/>
      <c r="K221" s="32"/>
      <c r="L221" s="218"/>
      <c r="M221" s="218"/>
      <c r="N221" s="71"/>
      <c r="O221" s="119"/>
      <c r="Q221" s="273"/>
      <c r="R221" s="262"/>
      <c r="S221" s="639"/>
      <c r="U221" s="242"/>
    </row>
    <row r="222" spans="3:21" s="48" customFormat="1" ht="15.75" thickBot="1">
      <c r="C222" s="37"/>
      <c r="D222" s="49"/>
      <c r="E222" s="337"/>
      <c r="F222" s="21"/>
      <c r="G222" s="313"/>
      <c r="H222" s="313"/>
      <c r="I222" s="38"/>
      <c r="J222" s="38"/>
      <c r="K222" s="38"/>
      <c r="L222" s="219"/>
      <c r="M222" s="219"/>
      <c r="N222" s="96"/>
      <c r="O222" s="51"/>
      <c r="Q222" s="273"/>
      <c r="R222" s="262"/>
      <c r="S222" s="639"/>
      <c r="U222" s="242"/>
    </row>
    <row r="223" spans="3:21" s="48" customFormat="1" ht="15.75" thickBot="1">
      <c r="C223" s="37"/>
      <c r="D223" s="49"/>
      <c r="E223" s="337"/>
      <c r="F223" s="215"/>
      <c r="G223" s="313"/>
      <c r="H223" s="313"/>
      <c r="I223" s="38"/>
      <c r="J223" s="38"/>
      <c r="K223" s="38"/>
      <c r="L223" s="219"/>
      <c r="M223" s="219"/>
      <c r="N223" s="96"/>
      <c r="O223" s="119"/>
      <c r="Q223" s="273"/>
      <c r="R223" s="262"/>
      <c r="S223" s="639"/>
      <c r="U223" s="242"/>
    </row>
    <row r="224" spans="2:21" s="48" customFormat="1" ht="15.75" thickBot="1">
      <c r="B224" s="48">
        <v>119</v>
      </c>
      <c r="C224" s="52"/>
      <c r="D224" s="201"/>
      <c r="E224" s="342"/>
      <c r="F224" s="106"/>
      <c r="G224" s="318"/>
      <c r="H224" s="318"/>
      <c r="I224" s="54"/>
      <c r="J224" s="54"/>
      <c r="K224" s="54"/>
      <c r="L224" s="223"/>
      <c r="M224" s="223"/>
      <c r="N224" s="136"/>
      <c r="O224" s="51"/>
      <c r="Q224" s="273"/>
      <c r="R224" s="262"/>
      <c r="S224" s="639"/>
      <c r="U224" s="242"/>
    </row>
    <row r="225" spans="2:21" s="46" customFormat="1" ht="15">
      <c r="B225" s="48">
        <v>120</v>
      </c>
      <c r="C225" s="22"/>
      <c r="D225" s="56"/>
      <c r="E225" s="307"/>
      <c r="F225" s="21"/>
      <c r="G225" s="314"/>
      <c r="H225" s="314"/>
      <c r="I225" s="59"/>
      <c r="J225" s="59"/>
      <c r="K225" s="59"/>
      <c r="L225" s="59"/>
      <c r="M225" s="59"/>
      <c r="N225" s="71"/>
      <c r="O225" s="28"/>
      <c r="Q225" s="275"/>
      <c r="R225" s="264"/>
      <c r="S225" s="636"/>
      <c r="U225" s="241"/>
    </row>
    <row r="226" spans="2:21" s="46" customFormat="1" ht="15">
      <c r="B226" s="48">
        <v>121</v>
      </c>
      <c r="C226" s="37"/>
      <c r="D226" s="36"/>
      <c r="E226" s="337"/>
      <c r="F226" s="30"/>
      <c r="G226" s="313"/>
      <c r="H226" s="313"/>
      <c r="I226" s="63"/>
      <c r="J226" s="63"/>
      <c r="K226" s="63"/>
      <c r="L226" s="63"/>
      <c r="M226" s="63"/>
      <c r="N226" s="96"/>
      <c r="O226" s="28"/>
      <c r="Q226" s="275"/>
      <c r="R226" s="264"/>
      <c r="S226" s="636"/>
      <c r="U226" s="241"/>
    </row>
    <row r="227" spans="1:21" s="108" customFormat="1" ht="15">
      <c r="A227" s="115"/>
      <c r="B227" s="116"/>
      <c r="C227" s="128"/>
      <c r="D227" s="24"/>
      <c r="E227" s="307"/>
      <c r="F227" s="207"/>
      <c r="G227" s="315"/>
      <c r="H227" s="314"/>
      <c r="I227" s="32"/>
      <c r="J227" s="32"/>
      <c r="K227" s="32"/>
      <c r="L227" s="32"/>
      <c r="M227" s="32"/>
      <c r="N227" s="71"/>
      <c r="O227" s="91"/>
      <c r="Q227" s="269"/>
      <c r="R227" s="258"/>
      <c r="S227" s="635"/>
      <c r="U227" s="244"/>
    </row>
    <row r="228" spans="1:21" s="108" customFormat="1" ht="15">
      <c r="A228" s="115"/>
      <c r="B228" s="116"/>
      <c r="C228" s="128"/>
      <c r="D228" s="24"/>
      <c r="E228" s="307"/>
      <c r="F228" s="21"/>
      <c r="G228" s="315"/>
      <c r="H228" s="314"/>
      <c r="I228" s="32"/>
      <c r="J228" s="32"/>
      <c r="K228" s="32"/>
      <c r="L228" s="32"/>
      <c r="M228" s="32"/>
      <c r="N228" s="71"/>
      <c r="O228" s="28"/>
      <c r="Q228" s="269"/>
      <c r="R228" s="258"/>
      <c r="S228" s="635"/>
      <c r="U228" s="244"/>
    </row>
    <row r="229" spans="2:21" s="48" customFormat="1" ht="15.75" thickBot="1">
      <c r="B229" s="48">
        <v>122</v>
      </c>
      <c r="C229" s="110"/>
      <c r="D229" s="208"/>
      <c r="E229" s="341"/>
      <c r="F229" s="216"/>
      <c r="G229" s="326"/>
      <c r="H229" s="326"/>
      <c r="I229" s="113"/>
      <c r="J229" s="113"/>
      <c r="K229" s="113"/>
      <c r="L229" s="113"/>
      <c r="M229" s="113"/>
      <c r="N229" s="138"/>
      <c r="O229" s="91"/>
      <c r="Q229" s="273"/>
      <c r="R229" s="262"/>
      <c r="S229" s="639"/>
      <c r="U229" s="242"/>
    </row>
    <row r="230" spans="2:21" s="48" customFormat="1" ht="15.75" thickBot="1">
      <c r="B230" s="48">
        <v>123</v>
      </c>
      <c r="C230" s="61"/>
      <c r="D230" s="56"/>
      <c r="E230" s="348"/>
      <c r="F230" s="103"/>
      <c r="G230" s="327"/>
      <c r="H230" s="327"/>
      <c r="I230" s="59"/>
      <c r="J230" s="59"/>
      <c r="K230" s="59"/>
      <c r="L230" s="63"/>
      <c r="M230" s="63"/>
      <c r="N230" s="139"/>
      <c r="O230" s="28"/>
      <c r="Q230" s="273"/>
      <c r="R230" s="262"/>
      <c r="S230" s="639"/>
      <c r="U230" s="242"/>
    </row>
    <row r="231" spans="2:21" s="48" customFormat="1" ht="15">
      <c r="B231" s="48">
        <v>124</v>
      </c>
      <c r="C231" s="37"/>
      <c r="D231" s="49"/>
      <c r="E231" s="337"/>
      <c r="F231" s="217"/>
      <c r="G231" s="313"/>
      <c r="H231" s="313"/>
      <c r="I231" s="38"/>
      <c r="J231" s="38"/>
      <c r="K231" s="38"/>
      <c r="L231" s="219"/>
      <c r="M231" s="219"/>
      <c r="N231" s="96"/>
      <c r="O231" s="91"/>
      <c r="Q231" s="273"/>
      <c r="R231" s="262"/>
      <c r="S231" s="639"/>
      <c r="U231" s="242"/>
    </row>
    <row r="232" spans="1:21" s="109" customFormat="1" ht="15">
      <c r="A232" s="116"/>
      <c r="B232" s="116"/>
      <c r="C232" s="22"/>
      <c r="D232" s="24"/>
      <c r="E232" s="307"/>
      <c r="F232" s="21"/>
      <c r="G232" s="314"/>
      <c r="H232" s="314"/>
      <c r="I232" s="32"/>
      <c r="J232" s="32"/>
      <c r="K232" s="32"/>
      <c r="L232" s="32"/>
      <c r="M232" s="32"/>
      <c r="N232" s="71"/>
      <c r="O232" s="28"/>
      <c r="Q232" s="270"/>
      <c r="R232" s="259"/>
      <c r="S232" s="638"/>
      <c r="U232" s="240"/>
    </row>
    <row r="233" spans="1:21" s="109" customFormat="1" ht="15">
      <c r="A233" s="116"/>
      <c r="B233" s="116"/>
      <c r="C233" s="22"/>
      <c r="D233" s="24"/>
      <c r="E233" s="307"/>
      <c r="F233" s="21"/>
      <c r="G233" s="314"/>
      <c r="H233" s="314"/>
      <c r="I233" s="32"/>
      <c r="J233" s="32"/>
      <c r="K233" s="32"/>
      <c r="L233" s="32"/>
      <c r="M233" s="32"/>
      <c r="N233" s="71"/>
      <c r="O233" s="28"/>
      <c r="Q233" s="270"/>
      <c r="R233" s="259"/>
      <c r="S233" s="638"/>
      <c r="U233" s="240"/>
    </row>
    <row r="234" spans="1:21" s="109" customFormat="1" ht="15">
      <c r="A234" s="116"/>
      <c r="B234" s="116">
        <v>125</v>
      </c>
      <c r="C234" s="22"/>
      <c r="D234" s="24"/>
      <c r="E234" s="307"/>
      <c r="F234" s="21"/>
      <c r="G234" s="314"/>
      <c r="H234" s="314"/>
      <c r="I234" s="32"/>
      <c r="J234" s="32"/>
      <c r="K234" s="32"/>
      <c r="L234" s="32"/>
      <c r="M234" s="32"/>
      <c r="N234" s="71"/>
      <c r="O234" s="28"/>
      <c r="Q234" s="270"/>
      <c r="R234" s="259"/>
      <c r="S234" s="638"/>
      <c r="U234" s="240"/>
    </row>
    <row r="235" spans="1:21" s="109" customFormat="1" ht="15">
      <c r="A235" s="116"/>
      <c r="B235" s="116"/>
      <c r="C235" s="22"/>
      <c r="D235" s="24"/>
      <c r="E235" s="307"/>
      <c r="F235" s="207"/>
      <c r="G235" s="314"/>
      <c r="H235" s="314"/>
      <c r="I235" s="32"/>
      <c r="J235" s="32"/>
      <c r="K235" s="32"/>
      <c r="L235" s="32"/>
      <c r="M235" s="32"/>
      <c r="N235" s="71"/>
      <c r="O235" s="91"/>
      <c r="Q235" s="270"/>
      <c r="R235" s="259"/>
      <c r="S235" s="638"/>
      <c r="U235" s="240"/>
    </row>
    <row r="236" spans="1:21" s="109" customFormat="1" ht="15">
      <c r="A236" s="116"/>
      <c r="B236" s="116"/>
      <c r="C236" s="22"/>
      <c r="D236" s="24"/>
      <c r="E236" s="307"/>
      <c r="F236" s="21"/>
      <c r="G236" s="314"/>
      <c r="H236" s="314"/>
      <c r="I236" s="32"/>
      <c r="J236" s="32"/>
      <c r="K236" s="32"/>
      <c r="L236" s="32"/>
      <c r="M236" s="32"/>
      <c r="N236" s="71"/>
      <c r="O236" s="28"/>
      <c r="Q236" s="270"/>
      <c r="R236" s="259"/>
      <c r="S236" s="638"/>
      <c r="U236" s="240"/>
    </row>
    <row r="237" spans="1:21" s="109" customFormat="1" ht="15">
      <c r="A237" s="116"/>
      <c r="B237" s="116"/>
      <c r="C237" s="22"/>
      <c r="D237" s="24"/>
      <c r="E237" s="307"/>
      <c r="F237" s="207"/>
      <c r="G237" s="314"/>
      <c r="H237" s="314"/>
      <c r="I237" s="32"/>
      <c r="J237" s="32"/>
      <c r="K237" s="32"/>
      <c r="L237" s="32"/>
      <c r="M237" s="32"/>
      <c r="N237" s="71"/>
      <c r="O237" s="91"/>
      <c r="Q237" s="270"/>
      <c r="R237" s="259"/>
      <c r="S237" s="638"/>
      <c r="U237" s="240"/>
    </row>
    <row r="238" spans="1:21" s="109" customFormat="1" ht="15">
      <c r="A238" s="116"/>
      <c r="B238" s="116">
        <v>126</v>
      </c>
      <c r="C238" s="22"/>
      <c r="D238" s="24"/>
      <c r="E238" s="307"/>
      <c r="F238" s="21"/>
      <c r="G238" s="314"/>
      <c r="H238" s="314"/>
      <c r="I238" s="32"/>
      <c r="J238" s="32"/>
      <c r="K238" s="32"/>
      <c r="L238" s="32"/>
      <c r="M238" s="32"/>
      <c r="N238" s="71"/>
      <c r="O238" s="28"/>
      <c r="Q238" s="270"/>
      <c r="R238" s="259"/>
      <c r="S238" s="638"/>
      <c r="U238" s="240"/>
    </row>
    <row r="239" spans="1:21" s="109" customFormat="1" ht="15">
      <c r="A239" s="116"/>
      <c r="B239" s="116"/>
      <c r="C239" s="22"/>
      <c r="D239" s="24"/>
      <c r="E239" s="307"/>
      <c r="F239" s="24"/>
      <c r="G239" s="314"/>
      <c r="H239" s="314"/>
      <c r="I239" s="32"/>
      <c r="J239" s="32"/>
      <c r="K239" s="32"/>
      <c r="L239" s="32"/>
      <c r="M239" s="32"/>
      <c r="N239" s="94"/>
      <c r="O239" s="28"/>
      <c r="Q239" s="270"/>
      <c r="R239" s="259"/>
      <c r="S239" s="638"/>
      <c r="U239" s="240"/>
    </row>
    <row r="240" spans="1:21" s="109" customFormat="1" ht="15">
      <c r="A240" s="116"/>
      <c r="B240" s="116"/>
      <c r="C240" s="22"/>
      <c r="D240" s="24"/>
      <c r="E240" s="307"/>
      <c r="F240" s="207"/>
      <c r="G240" s="314"/>
      <c r="H240" s="314"/>
      <c r="I240" s="32"/>
      <c r="J240" s="32"/>
      <c r="K240" s="32"/>
      <c r="L240" s="32"/>
      <c r="M240" s="32"/>
      <c r="N240" s="71"/>
      <c r="O240" s="91"/>
      <c r="Q240" s="270"/>
      <c r="R240" s="259"/>
      <c r="S240" s="638"/>
      <c r="U240" s="240"/>
    </row>
    <row r="241" spans="1:21" s="48" customFormat="1" ht="15.75" thickBot="1">
      <c r="A241" s="116"/>
      <c r="B241" s="116">
        <v>127</v>
      </c>
      <c r="C241" s="22"/>
      <c r="D241" s="36"/>
      <c r="E241" s="340"/>
      <c r="F241" s="58"/>
      <c r="G241" s="316"/>
      <c r="H241" s="316"/>
      <c r="I241" s="63"/>
      <c r="J241" s="63"/>
      <c r="K241" s="63"/>
      <c r="L241" s="63"/>
      <c r="M241" s="63"/>
      <c r="N241" s="71"/>
      <c r="O241" s="111"/>
      <c r="Q241" s="273"/>
      <c r="R241" s="262"/>
      <c r="S241" s="639"/>
      <c r="U241" s="242"/>
    </row>
    <row r="242" spans="1:21" s="48" customFormat="1" ht="15">
      <c r="A242" s="116"/>
      <c r="B242" s="116"/>
      <c r="C242" s="22"/>
      <c r="D242" s="49"/>
      <c r="E242" s="337"/>
      <c r="F242" s="30"/>
      <c r="G242" s="317"/>
      <c r="H242" s="317"/>
      <c r="I242" s="38"/>
      <c r="J242" s="38"/>
      <c r="K242" s="38"/>
      <c r="L242" s="38"/>
      <c r="M242" s="38"/>
      <c r="N242" s="94"/>
      <c r="O242" s="57"/>
      <c r="Q242" s="273"/>
      <c r="R242" s="262"/>
      <c r="S242" s="639"/>
      <c r="U242" s="242"/>
    </row>
    <row r="243" spans="1:21" s="48" customFormat="1" ht="15">
      <c r="A243" s="116"/>
      <c r="B243" s="116">
        <v>128</v>
      </c>
      <c r="C243" s="22"/>
      <c r="D243" s="49"/>
      <c r="E243" s="337"/>
      <c r="F243" s="210"/>
      <c r="G243" s="313"/>
      <c r="H243" s="313"/>
      <c r="I243" s="38"/>
      <c r="J243" s="38"/>
      <c r="K243" s="38"/>
      <c r="L243" s="38"/>
      <c r="M243" s="38"/>
      <c r="N243" s="96"/>
      <c r="O243" s="112"/>
      <c r="Q243" s="273"/>
      <c r="R243" s="262"/>
      <c r="S243" s="639"/>
      <c r="U243" s="242"/>
    </row>
    <row r="244" spans="1:21" s="48" customFormat="1" ht="15">
      <c r="A244" s="116"/>
      <c r="B244" s="116"/>
      <c r="C244" s="22"/>
      <c r="D244" s="49"/>
      <c r="E244" s="337"/>
      <c r="F244" s="30"/>
      <c r="G244" s="313"/>
      <c r="H244" s="313"/>
      <c r="I244" s="38"/>
      <c r="J244" s="38"/>
      <c r="K244" s="38"/>
      <c r="L244" s="38"/>
      <c r="M244" s="38"/>
      <c r="N244" s="96"/>
      <c r="O244" s="57"/>
      <c r="Q244" s="273"/>
      <c r="R244" s="262"/>
      <c r="S244" s="639"/>
      <c r="U244" s="242"/>
    </row>
    <row r="245" spans="2:21" s="46" customFormat="1" ht="15">
      <c r="B245" s="48"/>
      <c r="C245" s="22"/>
      <c r="D245" s="24"/>
      <c r="E245" s="307"/>
      <c r="F245" s="21"/>
      <c r="G245" s="314"/>
      <c r="H245" s="314"/>
      <c r="I245" s="32"/>
      <c r="J245" s="32"/>
      <c r="K245" s="32"/>
      <c r="L245" s="32"/>
      <c r="M245" s="32"/>
      <c r="N245" s="71"/>
      <c r="O245" s="57"/>
      <c r="Q245" s="275"/>
      <c r="R245" s="264"/>
      <c r="S245" s="636"/>
      <c r="U245" s="241"/>
    </row>
    <row r="246" spans="1:15" ht="15">
      <c r="A246" s="127"/>
      <c r="B246" s="127"/>
      <c r="C246" s="22"/>
      <c r="D246" s="24"/>
      <c r="E246" s="337"/>
      <c r="F246" s="30"/>
      <c r="G246" s="313"/>
      <c r="H246" s="313"/>
      <c r="I246" s="38"/>
      <c r="J246" s="38"/>
      <c r="K246" s="38"/>
      <c r="L246" s="38"/>
      <c r="M246" s="38"/>
      <c r="N246" s="96"/>
      <c r="O246" s="57"/>
    </row>
    <row r="247" spans="1:234" ht="15">
      <c r="A247" s="142" t="s">
        <v>37</v>
      </c>
      <c r="B247" s="143" t="s">
        <v>37</v>
      </c>
      <c r="C247" s="22"/>
      <c r="D247" s="24"/>
      <c r="E247" s="307"/>
      <c r="F247" s="30"/>
      <c r="G247" s="313"/>
      <c r="H247" s="314"/>
      <c r="I247" s="38"/>
      <c r="J247" s="38"/>
      <c r="K247" s="38"/>
      <c r="L247" s="38"/>
      <c r="M247" s="38"/>
      <c r="N247" s="71"/>
      <c r="O247" s="28"/>
      <c r="P247" s="142"/>
      <c r="Q247" s="277"/>
      <c r="R247" s="266"/>
      <c r="S247" s="251"/>
      <c r="T247" s="142"/>
      <c r="U247" s="251"/>
      <c r="V247" s="142"/>
      <c r="W247" s="143"/>
      <c r="X247" s="142"/>
      <c r="Y247" s="143"/>
      <c r="Z247" s="142"/>
      <c r="AA247" s="143"/>
      <c r="AB247" s="142"/>
      <c r="AC247" s="143"/>
      <c r="AD247" s="142"/>
      <c r="AE247" s="143"/>
      <c r="AF247" s="142"/>
      <c r="AG247" s="143"/>
      <c r="AH247" s="142"/>
      <c r="AI247" s="143"/>
      <c r="AJ247" s="142"/>
      <c r="AK247" s="143"/>
      <c r="AL247" s="142"/>
      <c r="AM247" s="143"/>
      <c r="AN247" s="142"/>
      <c r="AO247" s="143"/>
      <c r="AP247" s="142"/>
      <c r="AQ247" s="143"/>
      <c r="AR247" s="142"/>
      <c r="AS247" s="143"/>
      <c r="AT247" s="142"/>
      <c r="AU247" s="143"/>
      <c r="AV247" s="142"/>
      <c r="AW247" s="143"/>
      <c r="AX247" s="142"/>
      <c r="AY247" s="143"/>
      <c r="AZ247" s="142"/>
      <c r="BA247" s="143"/>
      <c r="BB247" s="142"/>
      <c r="BC247" s="143"/>
      <c r="BD247" s="142"/>
      <c r="BE247" s="143"/>
      <c r="BF247" s="142"/>
      <c r="BG247" s="143"/>
      <c r="BH247" s="142"/>
      <c r="BI247" s="143"/>
      <c r="BJ247" s="142"/>
      <c r="BK247" s="143"/>
      <c r="BL247" s="142"/>
      <c r="BM247" s="143"/>
      <c r="BN247" s="142"/>
      <c r="BO247" s="143"/>
      <c r="BP247" s="142"/>
      <c r="BQ247" s="143"/>
      <c r="BR247" s="142"/>
      <c r="BS247" s="143"/>
      <c r="BT247" s="142"/>
      <c r="BU247" s="143"/>
      <c r="BV247" s="142"/>
      <c r="BW247" s="143"/>
      <c r="BX247" s="142"/>
      <c r="BY247" s="143"/>
      <c r="BZ247" s="142"/>
      <c r="CA247" s="143"/>
      <c r="CB247" s="142"/>
      <c r="CC247" s="143"/>
      <c r="CD247" s="142"/>
      <c r="CE247" s="143"/>
      <c r="CF247" s="142"/>
      <c r="CG247" s="144" t="s">
        <v>405</v>
      </c>
      <c r="CH247" s="22" t="s">
        <v>39</v>
      </c>
      <c r="CI247" s="117" t="s">
        <v>405</v>
      </c>
      <c r="CJ247" s="22" t="s">
        <v>39</v>
      </c>
      <c r="CK247" s="117" t="s">
        <v>405</v>
      </c>
      <c r="CL247" s="22" t="s">
        <v>39</v>
      </c>
      <c r="CM247" s="117" t="s">
        <v>405</v>
      </c>
      <c r="CN247" s="22" t="s">
        <v>39</v>
      </c>
      <c r="CO247" s="117" t="s">
        <v>405</v>
      </c>
      <c r="CP247" s="22" t="s">
        <v>39</v>
      </c>
      <c r="CQ247" s="117" t="s">
        <v>405</v>
      </c>
      <c r="CR247" s="22" t="s">
        <v>39</v>
      </c>
      <c r="CS247" s="117" t="s">
        <v>405</v>
      </c>
      <c r="CT247" s="22" t="s">
        <v>39</v>
      </c>
      <c r="CU247" s="117" t="s">
        <v>405</v>
      </c>
      <c r="CV247" s="22" t="s">
        <v>39</v>
      </c>
      <c r="CW247" s="117" t="s">
        <v>405</v>
      </c>
      <c r="CX247" s="22" t="s">
        <v>39</v>
      </c>
      <c r="CY247" s="117" t="s">
        <v>405</v>
      </c>
      <c r="CZ247" s="22" t="s">
        <v>39</v>
      </c>
      <c r="DA247" s="117" t="s">
        <v>405</v>
      </c>
      <c r="DB247" s="22" t="s">
        <v>39</v>
      </c>
      <c r="DC247" s="117" t="s">
        <v>405</v>
      </c>
      <c r="DD247" s="22" t="s">
        <v>39</v>
      </c>
      <c r="DE247" s="117" t="s">
        <v>405</v>
      </c>
      <c r="DF247" s="22" t="s">
        <v>39</v>
      </c>
      <c r="DG247" s="117" t="s">
        <v>405</v>
      </c>
      <c r="DH247" s="22" t="s">
        <v>39</v>
      </c>
      <c r="DI247" s="117" t="s">
        <v>405</v>
      </c>
      <c r="DJ247" s="22" t="s">
        <v>39</v>
      </c>
      <c r="DK247" s="117" t="s">
        <v>405</v>
      </c>
      <c r="DL247" s="22" t="s">
        <v>39</v>
      </c>
      <c r="DM247" s="117" t="s">
        <v>405</v>
      </c>
      <c r="DN247" s="22" t="s">
        <v>39</v>
      </c>
      <c r="DO247" s="117" t="s">
        <v>405</v>
      </c>
      <c r="DP247" s="22" t="s">
        <v>39</v>
      </c>
      <c r="DQ247" s="117" t="s">
        <v>405</v>
      </c>
      <c r="DR247" s="22" t="s">
        <v>39</v>
      </c>
      <c r="DS247" s="117" t="s">
        <v>405</v>
      </c>
      <c r="DT247" s="22" t="s">
        <v>39</v>
      </c>
      <c r="DU247" s="117" t="s">
        <v>405</v>
      </c>
      <c r="DV247" s="22" t="s">
        <v>39</v>
      </c>
      <c r="DW247" s="117" t="s">
        <v>405</v>
      </c>
      <c r="DX247" s="22" t="s">
        <v>39</v>
      </c>
      <c r="DY247" s="117" t="s">
        <v>405</v>
      </c>
      <c r="DZ247" s="22" t="s">
        <v>39</v>
      </c>
      <c r="EA247" s="117" t="s">
        <v>405</v>
      </c>
      <c r="EB247" s="22" t="s">
        <v>39</v>
      </c>
      <c r="EC247" s="117" t="s">
        <v>405</v>
      </c>
      <c r="ED247" s="22" t="s">
        <v>39</v>
      </c>
      <c r="EE247" s="117" t="s">
        <v>405</v>
      </c>
      <c r="EF247" s="22" t="s">
        <v>39</v>
      </c>
      <c r="EG247" s="117" t="s">
        <v>405</v>
      </c>
      <c r="EH247" s="22" t="s">
        <v>39</v>
      </c>
      <c r="EI247" s="117" t="s">
        <v>405</v>
      </c>
      <c r="EJ247" s="22" t="s">
        <v>39</v>
      </c>
      <c r="EK247" s="117" t="s">
        <v>405</v>
      </c>
      <c r="EL247" s="22" t="s">
        <v>39</v>
      </c>
      <c r="EM247" s="117" t="s">
        <v>405</v>
      </c>
      <c r="EN247" s="22" t="s">
        <v>39</v>
      </c>
      <c r="EO247" s="117" t="s">
        <v>405</v>
      </c>
      <c r="EP247" s="22" t="s">
        <v>39</v>
      </c>
      <c r="EQ247" s="117" t="s">
        <v>405</v>
      </c>
      <c r="ER247" s="22" t="s">
        <v>39</v>
      </c>
      <c r="ES247" s="117" t="s">
        <v>405</v>
      </c>
      <c r="ET247" s="22" t="s">
        <v>39</v>
      </c>
      <c r="EU247" s="117" t="s">
        <v>405</v>
      </c>
      <c r="EV247" s="22" t="s">
        <v>39</v>
      </c>
      <c r="EW247" s="117" t="s">
        <v>405</v>
      </c>
      <c r="EX247" s="22" t="s">
        <v>39</v>
      </c>
      <c r="EY247" s="117" t="s">
        <v>405</v>
      </c>
      <c r="EZ247" s="22" t="s">
        <v>39</v>
      </c>
      <c r="FA247" s="117" t="s">
        <v>405</v>
      </c>
      <c r="FB247" s="22" t="s">
        <v>39</v>
      </c>
      <c r="FC247" s="117" t="s">
        <v>405</v>
      </c>
      <c r="FD247" s="22" t="s">
        <v>39</v>
      </c>
      <c r="FE247" s="117" t="s">
        <v>405</v>
      </c>
      <c r="FF247" s="22" t="s">
        <v>39</v>
      </c>
      <c r="FG247" s="117" t="s">
        <v>405</v>
      </c>
      <c r="FH247" s="22" t="s">
        <v>39</v>
      </c>
      <c r="FI247" s="117" t="s">
        <v>405</v>
      </c>
      <c r="FJ247" s="22" t="s">
        <v>39</v>
      </c>
      <c r="FK247" s="117" t="s">
        <v>405</v>
      </c>
      <c r="FL247" s="22" t="s">
        <v>39</v>
      </c>
      <c r="FM247" s="117" t="s">
        <v>405</v>
      </c>
      <c r="FN247" s="22" t="s">
        <v>39</v>
      </c>
      <c r="FO247" s="117" t="s">
        <v>405</v>
      </c>
      <c r="FP247" s="22" t="s">
        <v>39</v>
      </c>
      <c r="FQ247" s="117" t="s">
        <v>405</v>
      </c>
      <c r="FR247" s="22" t="s">
        <v>39</v>
      </c>
      <c r="FS247" s="117" t="s">
        <v>405</v>
      </c>
      <c r="FT247" s="22" t="s">
        <v>39</v>
      </c>
      <c r="FU247" s="117" t="s">
        <v>405</v>
      </c>
      <c r="FV247" s="22" t="s">
        <v>39</v>
      </c>
      <c r="FW247" s="117" t="s">
        <v>405</v>
      </c>
      <c r="FX247" s="22" t="s">
        <v>39</v>
      </c>
      <c r="FY247" s="117" t="s">
        <v>405</v>
      </c>
      <c r="FZ247" s="22" t="s">
        <v>39</v>
      </c>
      <c r="GA247" s="117" t="s">
        <v>405</v>
      </c>
      <c r="GB247" s="22" t="s">
        <v>39</v>
      </c>
      <c r="GC247" s="117" t="s">
        <v>405</v>
      </c>
      <c r="GD247" s="22" t="s">
        <v>39</v>
      </c>
      <c r="GE247" s="117" t="s">
        <v>405</v>
      </c>
      <c r="GF247" s="22" t="s">
        <v>39</v>
      </c>
      <c r="GG247" s="117" t="s">
        <v>405</v>
      </c>
      <c r="GH247" s="22" t="s">
        <v>39</v>
      </c>
      <c r="GI247" s="117" t="s">
        <v>405</v>
      </c>
      <c r="GJ247" s="22" t="s">
        <v>39</v>
      </c>
      <c r="GK247" s="117" t="s">
        <v>405</v>
      </c>
      <c r="GL247" s="22" t="s">
        <v>39</v>
      </c>
      <c r="GM247" s="117" t="s">
        <v>405</v>
      </c>
      <c r="GN247" s="22" t="s">
        <v>39</v>
      </c>
      <c r="GO247" s="117" t="s">
        <v>405</v>
      </c>
      <c r="GP247" s="22" t="s">
        <v>39</v>
      </c>
      <c r="GQ247" s="117" t="s">
        <v>405</v>
      </c>
      <c r="GR247" s="22" t="s">
        <v>39</v>
      </c>
      <c r="GS247" s="117" t="s">
        <v>405</v>
      </c>
      <c r="GT247" s="22" t="s">
        <v>39</v>
      </c>
      <c r="GU247" s="117" t="s">
        <v>405</v>
      </c>
      <c r="GV247" s="22" t="s">
        <v>39</v>
      </c>
      <c r="GW247" s="117" t="s">
        <v>405</v>
      </c>
      <c r="GX247" s="22" t="s">
        <v>39</v>
      </c>
      <c r="GY247" s="117" t="s">
        <v>405</v>
      </c>
      <c r="GZ247" s="22" t="s">
        <v>39</v>
      </c>
      <c r="HA247" s="117" t="s">
        <v>405</v>
      </c>
      <c r="HB247" s="22" t="s">
        <v>39</v>
      </c>
      <c r="HC247" s="117" t="s">
        <v>405</v>
      </c>
      <c r="HD247" s="22" t="s">
        <v>39</v>
      </c>
      <c r="HE247" s="117" t="s">
        <v>405</v>
      </c>
      <c r="HF247" s="22" t="s">
        <v>39</v>
      </c>
      <c r="HG247" s="117" t="s">
        <v>405</v>
      </c>
      <c r="HH247" s="22" t="s">
        <v>39</v>
      </c>
      <c r="HI247" s="117" t="s">
        <v>405</v>
      </c>
      <c r="HJ247" s="22" t="s">
        <v>39</v>
      </c>
      <c r="HK247" s="117" t="s">
        <v>405</v>
      </c>
      <c r="HL247" s="22"/>
      <c r="HM247" s="117"/>
      <c r="HN247" s="22"/>
      <c r="HO247" s="117"/>
      <c r="HP247" s="22"/>
      <c r="HQ247" s="117"/>
      <c r="HR247" s="22"/>
      <c r="HS247" s="117"/>
      <c r="HT247" s="22"/>
      <c r="HU247" s="117"/>
      <c r="HV247" s="22"/>
      <c r="HW247" s="117"/>
      <c r="HX247" s="22"/>
      <c r="HY247" s="117"/>
      <c r="HZ247" s="22"/>
    </row>
    <row r="248" spans="1:85" s="1" customFormat="1" ht="15">
      <c r="A248" s="127"/>
      <c r="B248" s="127"/>
      <c r="C248" s="22"/>
      <c r="D248" s="24"/>
      <c r="E248" s="307"/>
      <c r="F248" s="21"/>
      <c r="G248" s="313"/>
      <c r="H248" s="314"/>
      <c r="I248" s="38"/>
      <c r="J248" s="38"/>
      <c r="K248" s="38"/>
      <c r="L248" s="38"/>
      <c r="M248" s="38"/>
      <c r="N248" s="71"/>
      <c r="O248" s="28"/>
      <c r="P248" s="127"/>
      <c r="Q248" s="278"/>
      <c r="R248" s="267"/>
      <c r="S248" s="644"/>
      <c r="T248" s="127"/>
      <c r="U248" s="246"/>
      <c r="V248" s="127"/>
      <c r="W248" s="127"/>
      <c r="X248" s="127"/>
      <c r="Y248" s="127"/>
      <c r="Z248" s="127"/>
      <c r="AA248" s="127"/>
      <c r="AB248" s="127"/>
      <c r="AC248" s="127"/>
      <c r="AD248" s="127"/>
      <c r="AE248" s="127"/>
      <c r="AF248" s="127"/>
      <c r="AG248" s="127"/>
      <c r="AH248" s="127"/>
      <c r="AI248" s="127"/>
      <c r="AJ248" s="127"/>
      <c r="AK248" s="127"/>
      <c r="AL248" s="127"/>
      <c r="AM248" s="127"/>
      <c r="AN248" s="127"/>
      <c r="AO248" s="127"/>
      <c r="AP248" s="127"/>
      <c r="AQ248" s="127"/>
      <c r="AR248" s="127"/>
      <c r="AS248" s="127"/>
      <c r="AT248" s="127"/>
      <c r="AU248" s="127"/>
      <c r="AV248" s="127"/>
      <c r="AW248" s="127"/>
      <c r="AX248" s="127"/>
      <c r="AY248" s="127"/>
      <c r="AZ248" s="127"/>
      <c r="BA248" s="127"/>
      <c r="BB248" s="127"/>
      <c r="BC248" s="127"/>
      <c r="BD248" s="127"/>
      <c r="BE248" s="127"/>
      <c r="BF248" s="127"/>
      <c r="BG248" s="127"/>
      <c r="BH248" s="127"/>
      <c r="BI248" s="127"/>
      <c r="BJ248" s="127"/>
      <c r="BK248" s="127"/>
      <c r="BL248" s="127"/>
      <c r="BM248" s="127"/>
      <c r="BN248" s="127"/>
      <c r="BO248" s="127"/>
      <c r="BP248" s="127"/>
      <c r="BQ248" s="127"/>
      <c r="BR248" s="127"/>
      <c r="BS248" s="127"/>
      <c r="BT248" s="127"/>
      <c r="BU248" s="127"/>
      <c r="BV248" s="127"/>
      <c r="BW248" s="127"/>
      <c r="BX248" s="127"/>
      <c r="BY248" s="127"/>
      <c r="BZ248" s="127"/>
      <c r="CA248" s="127"/>
      <c r="CB248" s="127"/>
      <c r="CC248" s="127"/>
      <c r="CD248" s="127"/>
      <c r="CE248" s="127"/>
      <c r="CF248" s="127"/>
      <c r="CG248" s="126"/>
    </row>
    <row r="249" spans="1:85" s="1" customFormat="1" ht="15">
      <c r="A249" s="127"/>
      <c r="B249" s="127"/>
      <c r="C249" s="22"/>
      <c r="D249" s="24"/>
      <c r="E249" s="307"/>
      <c r="F249" s="21"/>
      <c r="G249" s="314"/>
      <c r="H249" s="314"/>
      <c r="I249" s="38"/>
      <c r="J249" s="38"/>
      <c r="K249" s="38"/>
      <c r="L249" s="38"/>
      <c r="M249" s="38"/>
      <c r="N249" s="94"/>
      <c r="O249" s="28"/>
      <c r="P249" s="127"/>
      <c r="Q249" s="278"/>
      <c r="R249" s="267"/>
      <c r="S249" s="644"/>
      <c r="T249" s="127"/>
      <c r="U249" s="246"/>
      <c r="V249" s="127"/>
      <c r="W249" s="127"/>
      <c r="X249" s="127"/>
      <c r="Y249" s="127"/>
      <c r="Z249" s="127"/>
      <c r="AA249" s="127"/>
      <c r="AB249" s="127"/>
      <c r="AC249" s="127"/>
      <c r="AD249" s="127"/>
      <c r="AE249" s="127"/>
      <c r="AF249" s="127"/>
      <c r="AG249" s="127"/>
      <c r="AH249" s="127"/>
      <c r="AI249" s="127"/>
      <c r="AJ249" s="127"/>
      <c r="AK249" s="127"/>
      <c r="AL249" s="127"/>
      <c r="AM249" s="127"/>
      <c r="AN249" s="127"/>
      <c r="AO249" s="127"/>
      <c r="AP249" s="127"/>
      <c r="AQ249" s="127"/>
      <c r="AR249" s="127"/>
      <c r="AS249" s="127"/>
      <c r="AT249" s="127"/>
      <c r="AU249" s="127"/>
      <c r="AV249" s="127"/>
      <c r="AW249" s="127"/>
      <c r="AX249" s="127"/>
      <c r="AY249" s="127"/>
      <c r="AZ249" s="127"/>
      <c r="BA249" s="127"/>
      <c r="BB249" s="127"/>
      <c r="BC249" s="127"/>
      <c r="BD249" s="127"/>
      <c r="BE249" s="127"/>
      <c r="BF249" s="127"/>
      <c r="BG249" s="127"/>
      <c r="BH249" s="127"/>
      <c r="BI249" s="127"/>
      <c r="BJ249" s="127"/>
      <c r="BK249" s="127"/>
      <c r="BL249" s="127"/>
      <c r="BM249" s="127"/>
      <c r="BN249" s="127"/>
      <c r="BO249" s="127"/>
      <c r="BP249" s="127"/>
      <c r="BQ249" s="127"/>
      <c r="BR249" s="127"/>
      <c r="BS249" s="127"/>
      <c r="BT249" s="127"/>
      <c r="BU249" s="127"/>
      <c r="BV249" s="127"/>
      <c r="BW249" s="127"/>
      <c r="BX249" s="127"/>
      <c r="BY249" s="127"/>
      <c r="BZ249" s="127"/>
      <c r="CA249" s="127"/>
      <c r="CB249" s="127"/>
      <c r="CC249" s="127"/>
      <c r="CD249" s="127"/>
      <c r="CE249" s="127"/>
      <c r="CF249" s="127"/>
      <c r="CG249" s="126"/>
    </row>
    <row r="250" spans="1:85" s="1" customFormat="1" ht="15">
      <c r="A250" s="127"/>
      <c r="B250" s="127"/>
      <c r="C250" s="3"/>
      <c r="D250" s="4"/>
      <c r="E250" s="339"/>
      <c r="F250" s="2"/>
      <c r="G250" s="328"/>
      <c r="H250" s="328"/>
      <c r="I250" s="3"/>
      <c r="J250" s="3"/>
      <c r="K250" s="3"/>
      <c r="L250" s="3"/>
      <c r="M250" s="3"/>
      <c r="P250" s="127"/>
      <c r="Q250" s="278"/>
      <c r="R250" s="267"/>
      <c r="S250" s="644"/>
      <c r="T250" s="127"/>
      <c r="U250" s="246"/>
      <c r="V250" s="127"/>
      <c r="W250" s="127"/>
      <c r="X250" s="127"/>
      <c r="Y250" s="127"/>
      <c r="Z250" s="127"/>
      <c r="AA250" s="127"/>
      <c r="AB250" s="127"/>
      <c r="AC250" s="127"/>
      <c r="AD250" s="127"/>
      <c r="AE250" s="127"/>
      <c r="AF250" s="127"/>
      <c r="AG250" s="127"/>
      <c r="AH250" s="127"/>
      <c r="AI250" s="127"/>
      <c r="AJ250" s="127"/>
      <c r="AK250" s="127"/>
      <c r="AL250" s="127"/>
      <c r="AM250" s="127"/>
      <c r="AN250" s="127"/>
      <c r="AO250" s="127"/>
      <c r="AP250" s="127"/>
      <c r="AQ250" s="127"/>
      <c r="AR250" s="127"/>
      <c r="AS250" s="127"/>
      <c r="AT250" s="127"/>
      <c r="AU250" s="127"/>
      <c r="AV250" s="127"/>
      <c r="AW250" s="127"/>
      <c r="AX250" s="127"/>
      <c r="AY250" s="127"/>
      <c r="AZ250" s="127"/>
      <c r="BA250" s="127"/>
      <c r="BB250" s="127"/>
      <c r="BC250" s="127"/>
      <c r="BD250" s="127"/>
      <c r="BE250" s="127"/>
      <c r="BF250" s="127"/>
      <c r="BG250" s="127"/>
      <c r="BH250" s="127"/>
      <c r="BI250" s="127"/>
      <c r="BJ250" s="127"/>
      <c r="BK250" s="127"/>
      <c r="BL250" s="127"/>
      <c r="BM250" s="127"/>
      <c r="BN250" s="127"/>
      <c r="BO250" s="127"/>
      <c r="BP250" s="127"/>
      <c r="BQ250" s="127"/>
      <c r="BR250" s="127"/>
      <c r="BS250" s="127"/>
      <c r="BT250" s="127"/>
      <c r="BU250" s="127"/>
      <c r="BV250" s="127"/>
      <c r="BW250" s="127"/>
      <c r="BX250" s="127"/>
      <c r="BY250" s="127"/>
      <c r="BZ250" s="127"/>
      <c r="CA250" s="127"/>
      <c r="CB250" s="127"/>
      <c r="CC250" s="127"/>
      <c r="CD250" s="127"/>
      <c r="CE250" s="127"/>
      <c r="CF250" s="127"/>
      <c r="CG250" s="126"/>
    </row>
    <row r="251" spans="3:15" ht="15">
      <c r="C251" s="13"/>
      <c r="D251" s="14"/>
      <c r="E251" s="350"/>
      <c r="F251" s="4" t="s">
        <v>46</v>
      </c>
      <c r="G251" s="329"/>
      <c r="H251" s="329"/>
      <c r="I251" s="13"/>
      <c r="J251" s="13"/>
      <c r="K251" s="13"/>
      <c r="L251" s="13"/>
      <c r="M251" s="13"/>
      <c r="N251" s="68"/>
      <c r="O251" s="118"/>
    </row>
    <row r="252" spans="6:15" ht="15">
      <c r="F252" s="4" t="s">
        <v>40</v>
      </c>
      <c r="N252" s="68"/>
      <c r="O252" s="118"/>
    </row>
    <row r="253" spans="6:15" ht="15">
      <c r="F253" s="14"/>
      <c r="N253" s="141"/>
      <c r="O253" s="15"/>
    </row>
    <row r="255" spans="6:14" ht="15">
      <c r="F255" s="6" t="s">
        <v>29</v>
      </c>
      <c r="G255" s="334"/>
      <c r="H255" s="330" t="s">
        <v>434</v>
      </c>
      <c r="N255" s="66" t="e">
        <f>R133+#REF!</f>
        <v>#REF!</v>
      </c>
    </row>
    <row r="256" spans="7:14" ht="15">
      <c r="G256" s="335"/>
      <c r="H256" s="330" t="s">
        <v>435</v>
      </c>
      <c r="N256" s="66" t="e">
        <f>#REF!+P151</f>
        <v>#REF!</v>
      </c>
    </row>
  </sheetData>
  <sheetProtection/>
  <mergeCells count="6">
    <mergeCell ref="S3:U3"/>
    <mergeCell ref="C3:F3"/>
    <mergeCell ref="I3:M3"/>
    <mergeCell ref="N3:R3"/>
    <mergeCell ref="G3:H3"/>
    <mergeCell ref="D152:F152"/>
  </mergeCells>
  <printOptions/>
  <pageMargins left="0.2" right="0.2" top="0.75" bottom="0.75" header="0.3" footer="0.3"/>
  <pageSetup fitToHeight="5" horizontalDpi="600" verticalDpi="600" orientation="landscape" paperSize="17" scale="65" r:id="rId1"/>
</worksheet>
</file>

<file path=xl/worksheets/sheet10.xml><?xml version="1.0" encoding="utf-8"?>
<worksheet xmlns="http://schemas.openxmlformats.org/spreadsheetml/2006/main" xmlns:r="http://schemas.openxmlformats.org/officeDocument/2006/relationships">
  <dimension ref="D2:P94"/>
  <sheetViews>
    <sheetView tabSelected="1" zoomScalePageLayoutView="0" workbookViewId="0" topLeftCell="A31">
      <selection activeCell="J47" sqref="J47"/>
    </sheetView>
  </sheetViews>
  <sheetFormatPr defaultColWidth="9.140625" defaultRowHeight="15"/>
  <cols>
    <col min="4" max="5" width="20.28125" style="0" customWidth="1"/>
    <col min="6" max="6" width="14.421875" style="82" customWidth="1"/>
    <col min="7" max="7" width="13.140625" style="82" customWidth="1"/>
    <col min="8" max="8" width="13.28125" style="82" customWidth="1"/>
    <col min="9" max="9" width="12.7109375" style="82" customWidth="1"/>
    <col min="10" max="10" width="14.28125" style="0" customWidth="1"/>
    <col min="11" max="11" width="12.28125" style="0" customWidth="1"/>
    <col min="12" max="12" width="13.7109375" style="0" customWidth="1"/>
    <col min="13" max="13" width="12.7109375" style="0" customWidth="1"/>
    <col min="14" max="14" width="12.8515625" style="0" customWidth="1"/>
    <col min="15" max="15" width="13.140625" style="0" customWidth="1"/>
  </cols>
  <sheetData>
    <row r="2" spans="7:16" ht="15.75" thickBot="1">
      <c r="G2" s="692" t="s">
        <v>816</v>
      </c>
      <c r="H2" s="693"/>
      <c r="I2" s="693"/>
      <c r="J2" s="693"/>
      <c r="K2" s="698" t="s">
        <v>808</v>
      </c>
      <c r="L2" s="697" t="s">
        <v>814</v>
      </c>
      <c r="M2" s="694" t="s">
        <v>817</v>
      </c>
      <c r="N2" s="695"/>
      <c r="O2" s="695"/>
      <c r="P2" s="696"/>
    </row>
    <row r="3" spans="4:16" ht="45.75" thickBot="1">
      <c r="D3" s="558" t="s">
        <v>404</v>
      </c>
      <c r="E3" s="490" t="s">
        <v>697</v>
      </c>
      <c r="F3" s="492" t="s">
        <v>580</v>
      </c>
      <c r="G3" s="528" t="s">
        <v>579</v>
      </c>
      <c r="H3" s="529" t="s">
        <v>407</v>
      </c>
      <c r="I3" s="529" t="s">
        <v>46</v>
      </c>
      <c r="J3" s="529" t="s">
        <v>40</v>
      </c>
      <c r="K3" s="676"/>
      <c r="L3" s="676"/>
      <c r="M3" s="552" t="s">
        <v>815</v>
      </c>
      <c r="N3" s="552" t="s">
        <v>698</v>
      </c>
      <c r="O3" s="552" t="s">
        <v>699</v>
      </c>
      <c r="P3" s="552" t="s">
        <v>700</v>
      </c>
    </row>
    <row r="4" spans="4:16" ht="15">
      <c r="D4" s="1" t="s">
        <v>405</v>
      </c>
      <c r="E4" s="491">
        <v>41368945</v>
      </c>
      <c r="F4" s="248">
        <f>38918644-G4</f>
        <v>20201361</v>
      </c>
      <c r="G4" s="523">
        <f aca="true" t="shared" si="0" ref="G4:G9">SUM(H4:J4)</f>
        <v>18717283</v>
      </c>
      <c r="H4" s="524">
        <v>10991732</v>
      </c>
      <c r="I4" s="525">
        <v>1670807</v>
      </c>
      <c r="J4" s="524">
        <v>6054744</v>
      </c>
      <c r="K4" s="530">
        <v>0</v>
      </c>
      <c r="L4" s="1"/>
      <c r="M4" s="556">
        <f aca="true" t="shared" si="1" ref="M4:M9">SUM(N4:P4)</f>
        <v>1741000</v>
      </c>
      <c r="N4" s="551">
        <v>1050000</v>
      </c>
      <c r="O4" s="532">
        <v>691000</v>
      </c>
      <c r="P4" s="532">
        <v>0</v>
      </c>
    </row>
    <row r="5" spans="4:16" ht="15">
      <c r="D5" s="1" t="s">
        <v>406</v>
      </c>
      <c r="E5" s="550">
        <v>20038462</v>
      </c>
      <c r="F5" s="248">
        <f>22310993-G5</f>
        <v>18205248</v>
      </c>
      <c r="G5" s="523">
        <f t="shared" si="0"/>
        <v>4105745</v>
      </c>
      <c r="H5" s="525">
        <v>3167589</v>
      </c>
      <c r="I5" s="525">
        <v>912968</v>
      </c>
      <c r="J5" s="525">
        <v>25188</v>
      </c>
      <c r="K5" s="530">
        <v>0</v>
      </c>
      <c r="L5" s="1"/>
      <c r="M5" s="556">
        <f t="shared" si="1"/>
        <v>0</v>
      </c>
      <c r="N5" s="532">
        <v>0</v>
      </c>
      <c r="O5" s="532">
        <v>0</v>
      </c>
      <c r="P5" s="532">
        <v>0</v>
      </c>
    </row>
    <row r="6" spans="4:16" ht="15">
      <c r="D6" s="1" t="s">
        <v>701</v>
      </c>
      <c r="E6" s="357">
        <v>64636188</v>
      </c>
      <c r="F6" s="248">
        <f>10413707-G6</f>
        <v>-8303271</v>
      </c>
      <c r="G6" s="523">
        <f t="shared" si="0"/>
        <v>18716978</v>
      </c>
      <c r="H6" s="525">
        <v>15296593</v>
      </c>
      <c r="I6" s="525">
        <v>1590153</v>
      </c>
      <c r="J6" s="525">
        <v>1830232</v>
      </c>
      <c r="K6" s="530">
        <v>0</v>
      </c>
      <c r="L6" s="1"/>
      <c r="M6" s="556">
        <f t="shared" si="1"/>
        <v>0</v>
      </c>
      <c r="N6" s="532">
        <v>0</v>
      </c>
      <c r="O6" s="532">
        <v>0</v>
      </c>
      <c r="P6" s="532">
        <v>0</v>
      </c>
    </row>
    <row r="7" spans="4:16" ht="15">
      <c r="D7" s="1" t="s">
        <v>381</v>
      </c>
      <c r="E7" s="493">
        <v>8165801</v>
      </c>
      <c r="F7" s="248">
        <f>8165801-G7</f>
        <v>5560415</v>
      </c>
      <c r="G7" s="523">
        <f t="shared" si="0"/>
        <v>2605386</v>
      </c>
      <c r="H7" s="525">
        <v>1916127</v>
      </c>
      <c r="I7" s="525">
        <v>454082</v>
      </c>
      <c r="J7" s="525">
        <v>235177</v>
      </c>
      <c r="K7" s="530">
        <v>0</v>
      </c>
      <c r="L7" s="1"/>
      <c r="M7" s="556">
        <f t="shared" si="1"/>
        <v>0</v>
      </c>
      <c r="N7" s="532">
        <v>0</v>
      </c>
      <c r="O7" s="532">
        <v>0</v>
      </c>
      <c r="P7" s="532">
        <v>0</v>
      </c>
    </row>
    <row r="8" spans="4:16" ht="15">
      <c r="D8" s="1" t="s">
        <v>577</v>
      </c>
      <c r="E8" s="493">
        <v>26475297</v>
      </c>
      <c r="F8" s="248">
        <f>25515297-G8</f>
        <v>3704357</v>
      </c>
      <c r="G8" s="523">
        <f t="shared" si="0"/>
        <v>21810940</v>
      </c>
      <c r="H8" s="525">
        <v>18081755</v>
      </c>
      <c r="I8" s="525">
        <v>3495492</v>
      </c>
      <c r="J8" s="525">
        <v>233693</v>
      </c>
      <c r="K8" s="530">
        <v>0</v>
      </c>
      <c r="L8" s="1"/>
      <c r="M8" s="556">
        <f t="shared" si="1"/>
        <v>0</v>
      </c>
      <c r="N8" s="532">
        <v>0</v>
      </c>
      <c r="O8" s="532">
        <v>0</v>
      </c>
      <c r="P8" s="532">
        <v>0</v>
      </c>
    </row>
    <row r="9" spans="4:16" ht="15.75" thickBot="1">
      <c r="D9" s="1" t="s">
        <v>408</v>
      </c>
      <c r="E9" s="172">
        <f>SUM(E4:E8)</f>
        <v>160684693</v>
      </c>
      <c r="F9" s="172">
        <f>SUM(F4:F8)</f>
        <v>39368110</v>
      </c>
      <c r="G9" s="526">
        <f t="shared" si="0"/>
        <v>65956332</v>
      </c>
      <c r="H9" s="527">
        <f>SUM(H4:H8)</f>
        <v>49453796</v>
      </c>
      <c r="I9" s="527">
        <f>SUM(I4:I8)</f>
        <v>8123502</v>
      </c>
      <c r="J9" s="527">
        <f>SUM(J4:J8)</f>
        <v>8379034</v>
      </c>
      <c r="K9" s="531">
        <f>SUM(K4:K8)</f>
        <v>0</v>
      </c>
      <c r="L9" s="1"/>
      <c r="M9" s="557">
        <f t="shared" si="1"/>
        <v>1741000</v>
      </c>
      <c r="N9" s="533">
        <f>SUM(N4:N8)</f>
        <v>1050000</v>
      </c>
      <c r="O9" s="533">
        <f>SUM(O4:O8)</f>
        <v>691000</v>
      </c>
      <c r="P9" s="533">
        <f>SUM(P4:P8)</f>
        <v>0</v>
      </c>
    </row>
    <row r="10" spans="8:10" ht="15">
      <c r="H10" s="101"/>
      <c r="I10" s="101"/>
      <c r="J10" s="101"/>
    </row>
    <row r="11" ht="15">
      <c r="D11" t="s">
        <v>37</v>
      </c>
    </row>
    <row r="38" spans="5:10" ht="21">
      <c r="E38" s="518"/>
      <c r="F38" s="518"/>
      <c r="J38" s="519" t="s">
        <v>37</v>
      </c>
    </row>
    <row r="39" spans="5:10" ht="21">
      <c r="E39" s="518" t="s">
        <v>37</v>
      </c>
      <c r="F39" s="518"/>
      <c r="J39" s="519" t="s">
        <v>37</v>
      </c>
    </row>
    <row r="40" spans="5:10" ht="21">
      <c r="E40" s="518" t="s">
        <v>37</v>
      </c>
      <c r="F40" s="518"/>
      <c r="J40" s="519" t="s">
        <v>37</v>
      </c>
    </row>
    <row r="41" spans="5:10" ht="21">
      <c r="E41" s="518" t="s">
        <v>37</v>
      </c>
      <c r="F41" s="518"/>
      <c r="J41" s="519" t="s">
        <v>37</v>
      </c>
    </row>
    <row r="42" spans="5:10" ht="21">
      <c r="E42" s="518" t="s">
        <v>37</v>
      </c>
      <c r="F42" s="518"/>
      <c r="J42" s="519" t="s">
        <v>37</v>
      </c>
    </row>
    <row r="43" spans="5:10" ht="21">
      <c r="E43" s="518" t="s">
        <v>37</v>
      </c>
      <c r="F43" s="518"/>
      <c r="J43" s="519" t="s">
        <v>37</v>
      </c>
    </row>
    <row r="44" spans="5:10" ht="21">
      <c r="E44" s="518" t="s">
        <v>37</v>
      </c>
      <c r="F44" s="518"/>
      <c r="J44" s="520" t="s">
        <v>37</v>
      </c>
    </row>
    <row r="45" spans="5:10" ht="21">
      <c r="E45" s="518" t="s">
        <v>37</v>
      </c>
      <c r="F45" s="518"/>
      <c r="J45" s="521" t="s">
        <v>37</v>
      </c>
    </row>
    <row r="46" spans="5:10" ht="21">
      <c r="E46" s="518" t="s">
        <v>755</v>
      </c>
      <c r="F46" s="518"/>
      <c r="J46" s="520" t="s">
        <v>37</v>
      </c>
    </row>
    <row r="47" spans="5:7" ht="21">
      <c r="E47" s="518"/>
      <c r="F47" s="518"/>
      <c r="G47" s="521"/>
    </row>
    <row r="58" ht="15.75" thickBot="1"/>
    <row r="59" spans="4:14" ht="45.75" thickBot="1">
      <c r="D59" s="558" t="s">
        <v>404</v>
      </c>
      <c r="E59" s="490" t="s">
        <v>697</v>
      </c>
      <c r="F59" s="528" t="s">
        <v>849</v>
      </c>
      <c r="G59" s="563" t="s">
        <v>850</v>
      </c>
      <c r="H59" s="529" t="s">
        <v>851</v>
      </c>
      <c r="I59" s="555" t="s">
        <v>761</v>
      </c>
      <c r="J59" s="529" t="s">
        <v>852</v>
      </c>
      <c r="K59" s="528" t="s">
        <v>853</v>
      </c>
      <c r="L59" s="554" t="s">
        <v>14</v>
      </c>
      <c r="M59" s="566" t="s">
        <v>864</v>
      </c>
      <c r="N59" s="554" t="s">
        <v>854</v>
      </c>
    </row>
    <row r="60" spans="4:14" ht="15">
      <c r="D60" s="1" t="s">
        <v>405</v>
      </c>
      <c r="E60" s="491">
        <v>41368945</v>
      </c>
      <c r="F60" s="302">
        <v>4745700</v>
      </c>
      <c r="G60" s="567">
        <v>0</v>
      </c>
      <c r="H60" s="545" t="s">
        <v>37</v>
      </c>
      <c r="I60" s="302" t="s">
        <v>37</v>
      </c>
      <c r="J60" s="545">
        <v>50000</v>
      </c>
      <c r="K60" s="109"/>
      <c r="L60" s="568">
        <v>399000</v>
      </c>
      <c r="M60" s="568">
        <f>M65*0.75</f>
        <v>17625000</v>
      </c>
      <c r="N60" s="248">
        <v>18717283</v>
      </c>
    </row>
    <row r="61" spans="4:14" ht="15">
      <c r="D61" s="1" t="s">
        <v>406</v>
      </c>
      <c r="E61" s="560">
        <v>20038462</v>
      </c>
      <c r="F61" s="302">
        <v>0</v>
      </c>
      <c r="G61" s="567">
        <v>0</v>
      </c>
      <c r="H61" s="302">
        <v>3167589</v>
      </c>
      <c r="I61" s="302" t="s">
        <v>37</v>
      </c>
      <c r="J61" s="302">
        <v>250000</v>
      </c>
      <c r="K61" s="109"/>
      <c r="L61" s="568"/>
      <c r="M61" s="568"/>
      <c r="N61" s="248">
        <v>4105745</v>
      </c>
    </row>
    <row r="62" spans="4:14" ht="15">
      <c r="D62" s="1" t="s">
        <v>701</v>
      </c>
      <c r="E62" s="561">
        <v>64636188</v>
      </c>
      <c r="F62" s="302">
        <v>0</v>
      </c>
      <c r="G62" s="567">
        <v>61000</v>
      </c>
      <c r="H62" s="302" t="s">
        <v>37</v>
      </c>
      <c r="I62" s="302" t="s">
        <v>37</v>
      </c>
      <c r="J62" s="302">
        <v>250000</v>
      </c>
      <c r="K62" s="109"/>
      <c r="L62" s="568">
        <v>399000</v>
      </c>
      <c r="M62" s="568">
        <f>M65*0.25</f>
        <v>5875000</v>
      </c>
      <c r="N62" s="248">
        <v>18716978</v>
      </c>
    </row>
    <row r="63" spans="4:14" ht="15">
      <c r="D63" s="1" t="s">
        <v>381</v>
      </c>
      <c r="E63" s="562">
        <v>8165801</v>
      </c>
      <c r="F63" s="302">
        <v>0</v>
      </c>
      <c r="G63" s="567">
        <v>1575965</v>
      </c>
      <c r="H63" s="302">
        <v>1916127</v>
      </c>
      <c r="I63" s="302">
        <v>377945</v>
      </c>
      <c r="J63" s="302">
        <v>250000</v>
      </c>
      <c r="K63" s="109"/>
      <c r="L63" s="302">
        <v>180000</v>
      </c>
      <c r="M63" s="568"/>
      <c r="N63" s="248">
        <v>2605386</v>
      </c>
    </row>
    <row r="64" spans="4:14" ht="15">
      <c r="D64" s="1" t="s">
        <v>577</v>
      </c>
      <c r="E64" s="562">
        <v>26475297</v>
      </c>
      <c r="F64" s="302">
        <v>0</v>
      </c>
      <c r="G64" s="567">
        <v>0</v>
      </c>
      <c r="H64" s="302" t="s">
        <v>37</v>
      </c>
      <c r="I64" s="302" t="s">
        <v>37</v>
      </c>
      <c r="J64" s="302">
        <v>0</v>
      </c>
      <c r="K64" s="109">
        <v>230000</v>
      </c>
      <c r="L64" s="568"/>
      <c r="M64" s="568"/>
      <c r="N64" s="248">
        <v>21810940</v>
      </c>
    </row>
    <row r="65" spans="4:14" ht="15.75" thickBot="1">
      <c r="D65" s="1" t="s">
        <v>408</v>
      </c>
      <c r="E65" s="172">
        <f aca="true" t="shared" si="2" ref="E65:L65">SUM(E60:E64)</f>
        <v>160684693</v>
      </c>
      <c r="F65" s="529">
        <f t="shared" si="2"/>
        <v>4745700</v>
      </c>
      <c r="G65" s="529">
        <f t="shared" si="2"/>
        <v>1636965</v>
      </c>
      <c r="H65" s="529">
        <f t="shared" si="2"/>
        <v>5083716</v>
      </c>
      <c r="I65" s="527">
        <f t="shared" si="2"/>
        <v>377945</v>
      </c>
      <c r="J65" s="527">
        <f t="shared" si="2"/>
        <v>800000</v>
      </c>
      <c r="K65" s="527">
        <f t="shared" si="2"/>
        <v>230000</v>
      </c>
      <c r="L65" s="527">
        <f t="shared" si="2"/>
        <v>978000</v>
      </c>
      <c r="M65" s="564">
        <v>23500000</v>
      </c>
      <c r="N65" s="527">
        <f>SUM(N60:N64)</f>
        <v>65956332</v>
      </c>
    </row>
    <row r="68" spans="11:12" ht="15">
      <c r="K68" t="s">
        <v>855</v>
      </c>
      <c r="L68" t="s">
        <v>46</v>
      </c>
    </row>
    <row r="69" spans="9:12" ht="15">
      <c r="I69" s="564" t="s">
        <v>859</v>
      </c>
      <c r="J69" t="s">
        <v>856</v>
      </c>
      <c r="K69" s="564">
        <v>900000</v>
      </c>
      <c r="L69" s="564">
        <v>200000</v>
      </c>
    </row>
    <row r="70" spans="10:12" ht="15">
      <c r="J70" t="s">
        <v>857</v>
      </c>
      <c r="K70" s="564"/>
      <c r="L70" s="564"/>
    </row>
    <row r="71" spans="10:12" ht="15">
      <c r="J71" t="s">
        <v>858</v>
      </c>
      <c r="K71" s="564">
        <v>944000</v>
      </c>
      <c r="L71" s="564"/>
    </row>
    <row r="72" spans="10:12" ht="15">
      <c r="J72" t="s">
        <v>754</v>
      </c>
      <c r="K72" s="565">
        <f>SUM(K69:K71)</f>
        <v>1844000</v>
      </c>
      <c r="L72" s="565">
        <f>SUM(L69:L71)</f>
        <v>200000</v>
      </c>
    </row>
    <row r="91" ht="15">
      <c r="E91" t="s">
        <v>381</v>
      </c>
    </row>
    <row r="92" spans="6:7" ht="15">
      <c r="F92" s="564" t="s">
        <v>860</v>
      </c>
      <c r="G92" s="564" t="s">
        <v>861</v>
      </c>
    </row>
    <row r="93" spans="5:6" ht="15">
      <c r="E93" t="s">
        <v>862</v>
      </c>
      <c r="F93" s="82">
        <v>93308</v>
      </c>
    </row>
    <row r="94" spans="5:6" ht="15">
      <c r="E94" t="s">
        <v>863</v>
      </c>
      <c r="F94" s="82">
        <v>377945</v>
      </c>
    </row>
  </sheetData>
  <sheetProtection/>
  <mergeCells count="4">
    <mergeCell ref="G2:J2"/>
    <mergeCell ref="M2:P2"/>
    <mergeCell ref="L2:L3"/>
    <mergeCell ref="K2:K3"/>
  </mergeCells>
  <printOptions/>
  <pageMargins left="0.7" right="0.7" top="0.75" bottom="0.75" header="0.3" footer="0.3"/>
  <pageSetup horizontalDpi="600" verticalDpi="600" orientation="landscape" paperSize="5" r:id="rId2"/>
  <drawing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C3:W222"/>
  <sheetViews>
    <sheetView zoomScale="75" zoomScaleNormal="75" zoomScalePageLayoutView="0" workbookViewId="0" topLeftCell="A4">
      <pane ySplit="1" topLeftCell="A56" activePane="bottomLeft" state="frozen"/>
      <selection pane="topLeft" activeCell="G4" sqref="G4"/>
      <selection pane="bottomLeft" activeCell="F30" sqref="F30"/>
    </sheetView>
  </sheetViews>
  <sheetFormatPr defaultColWidth="9.140625" defaultRowHeight="15"/>
  <cols>
    <col min="1" max="1" width="9.140625" style="5" customWidth="1"/>
    <col min="2" max="2" width="8.00390625" style="5" customWidth="1"/>
    <col min="3" max="3" width="7.00390625" style="5" customWidth="1"/>
    <col min="4" max="4" width="16.57421875" style="5" customWidth="1"/>
    <col min="5" max="5" width="31.7109375" style="5" customWidth="1"/>
    <col min="6" max="6" width="15.8515625" style="6" customWidth="1"/>
    <col min="7" max="7" width="38.00390625" style="6" customWidth="1"/>
    <col min="8" max="8" width="11.421875" style="19" customWidth="1"/>
    <col min="9" max="9" width="11.00390625" style="19" customWidth="1"/>
    <col min="10" max="10" width="23.8515625" style="19" customWidth="1"/>
    <col min="11" max="11" width="13.140625" style="19" customWidth="1"/>
    <col min="12" max="12" width="10.421875" style="19" customWidth="1"/>
    <col min="13" max="13" width="12.28125" style="19" customWidth="1"/>
    <col min="14" max="14" width="13.8515625" style="19" customWidth="1"/>
    <col min="15" max="15" width="12.7109375" style="18" customWidth="1"/>
    <col min="16" max="16" width="9.140625" style="5" customWidth="1"/>
    <col min="17" max="17" width="12.57421875" style="0" customWidth="1"/>
    <col min="18" max="18" width="13.421875" style="276" customWidth="1"/>
    <col min="19" max="19" width="13.00390625" style="265" customWidth="1"/>
    <col min="20" max="20" width="13.00390625" style="0" customWidth="1"/>
    <col min="21" max="21" width="13.8515625" style="437" bestFit="1" customWidth="1"/>
    <col min="22" max="22" width="13.57421875" style="0" customWidth="1"/>
    <col min="23" max="23" width="13.8515625" style="245" bestFit="1" customWidth="1"/>
    <col min="24" max="16384" width="9.140625" style="5" customWidth="1"/>
  </cols>
  <sheetData>
    <row r="2" ht="13.5" customHeight="1"/>
    <row r="3" spans="4:23" ht="52.5" customHeight="1">
      <c r="D3" s="685" t="s">
        <v>659</v>
      </c>
      <c r="E3" s="676"/>
      <c r="F3" s="676"/>
      <c r="G3" s="676"/>
      <c r="H3" s="679" t="s">
        <v>643</v>
      </c>
      <c r="I3" s="679"/>
      <c r="J3" s="675" t="s">
        <v>633</v>
      </c>
      <c r="K3" s="676"/>
      <c r="L3" s="676"/>
      <c r="M3" s="676"/>
      <c r="N3" s="676"/>
      <c r="O3" s="677" t="s">
        <v>606</v>
      </c>
      <c r="P3" s="678"/>
      <c r="Q3" s="678"/>
      <c r="R3" s="678"/>
      <c r="S3" s="678"/>
      <c r="T3" s="678"/>
      <c r="U3" s="670" t="s">
        <v>624</v>
      </c>
      <c r="V3" s="683"/>
      <c r="W3" s="684"/>
    </row>
    <row r="4" spans="4:23" s="41" customFormat="1" ht="79.5" customHeight="1">
      <c r="D4" s="379" t="s">
        <v>652</v>
      </c>
      <c r="E4" s="379" t="s">
        <v>632</v>
      </c>
      <c r="F4" s="336" t="s">
        <v>12</v>
      </c>
      <c r="G4" s="379" t="s">
        <v>623</v>
      </c>
      <c r="H4" s="312" t="s">
        <v>621</v>
      </c>
      <c r="I4" s="228" t="s">
        <v>622</v>
      </c>
      <c r="J4" s="254" t="s">
        <v>672</v>
      </c>
      <c r="K4" s="252" t="s">
        <v>599</v>
      </c>
      <c r="L4" s="253" t="s">
        <v>598</v>
      </c>
      <c r="M4" s="255" t="s">
        <v>600</v>
      </c>
      <c r="N4" s="253" t="s">
        <v>751</v>
      </c>
      <c r="O4" s="397" t="s">
        <v>661</v>
      </c>
      <c r="P4" s="398" t="s">
        <v>49</v>
      </c>
      <c r="Q4" s="226" t="s">
        <v>640</v>
      </c>
      <c r="R4" s="268" t="s">
        <v>641</v>
      </c>
      <c r="S4" s="256" t="s">
        <v>642</v>
      </c>
      <c r="T4" s="547" t="s">
        <v>757</v>
      </c>
      <c r="U4" s="247" t="s">
        <v>640</v>
      </c>
      <c r="V4" s="229" t="s">
        <v>605</v>
      </c>
      <c r="W4" s="247" t="s">
        <v>653</v>
      </c>
    </row>
    <row r="5" spans="3:23" s="29" customFormat="1" ht="60">
      <c r="C5" s="40">
        <v>1</v>
      </c>
      <c r="D5" s="21"/>
      <c r="E5" s="435" t="s">
        <v>675</v>
      </c>
      <c r="F5" s="21" t="s">
        <v>26</v>
      </c>
      <c r="G5" s="436" t="s">
        <v>679</v>
      </c>
      <c r="H5" s="439" t="s">
        <v>629</v>
      </c>
      <c r="I5" s="399"/>
      <c r="J5" s="403" t="s">
        <v>396</v>
      </c>
      <c r="K5" s="403" t="s">
        <v>396</v>
      </c>
      <c r="L5" s="314" t="s">
        <v>33</v>
      </c>
      <c r="M5" s="314" t="s">
        <v>33</v>
      </c>
      <c r="N5" s="314" t="s">
        <v>33</v>
      </c>
      <c r="O5" s="27"/>
      <c r="P5" s="28"/>
      <c r="Q5" s="409"/>
      <c r="R5" s="407"/>
      <c r="S5" s="257"/>
      <c r="T5" s="304"/>
      <c r="U5" s="305">
        <v>250000</v>
      </c>
      <c r="V5" s="307"/>
      <c r="W5" s="305"/>
    </row>
    <row r="6" spans="3:23" s="29" customFormat="1" ht="24">
      <c r="C6" s="40">
        <v>2</v>
      </c>
      <c r="D6" s="21" t="s">
        <v>406</v>
      </c>
      <c r="E6" s="22"/>
      <c r="F6" s="338" t="s">
        <v>41</v>
      </c>
      <c r="G6" s="382" t="s">
        <v>662</v>
      </c>
      <c r="H6" s="399" t="s">
        <v>120</v>
      </c>
      <c r="I6" s="399" t="s">
        <v>135</v>
      </c>
      <c r="J6" s="294" t="s">
        <v>33</v>
      </c>
      <c r="K6" s="294" t="s">
        <v>33</v>
      </c>
      <c r="L6" s="295" t="s">
        <v>396</v>
      </c>
      <c r="M6" s="295" t="s">
        <v>396</v>
      </c>
      <c r="N6" s="294" t="s">
        <v>33</v>
      </c>
      <c r="O6" s="258">
        <v>789836</v>
      </c>
      <c r="P6" s="406">
        <f>R6/O6</f>
        <v>0</v>
      </c>
      <c r="Q6" s="409"/>
      <c r="R6" s="416">
        <v>0</v>
      </c>
      <c r="S6" s="309"/>
      <c r="T6" s="304"/>
      <c r="U6" s="305"/>
      <c r="V6" s="307"/>
      <c r="W6" s="305"/>
    </row>
    <row r="7" spans="3:23" s="29" customFormat="1" ht="24">
      <c r="C7" s="40"/>
      <c r="D7" s="21" t="s">
        <v>406</v>
      </c>
      <c r="E7" s="306" t="s">
        <v>844</v>
      </c>
      <c r="F7" s="338" t="s">
        <v>132</v>
      </c>
      <c r="G7" s="382" t="s">
        <v>663</v>
      </c>
      <c r="H7" s="399" t="s">
        <v>120</v>
      </c>
      <c r="I7" s="399" t="s">
        <v>134</v>
      </c>
      <c r="J7" s="294" t="s">
        <v>33</v>
      </c>
      <c r="K7" s="294" t="s">
        <v>33</v>
      </c>
      <c r="L7" s="295" t="s">
        <v>396</v>
      </c>
      <c r="M7" s="295" t="s">
        <v>396</v>
      </c>
      <c r="N7" s="294" t="s">
        <v>33</v>
      </c>
      <c r="O7" s="258">
        <v>2269401</v>
      </c>
      <c r="P7" s="406">
        <f>Q7/O7</f>
        <v>0.025811216263674865</v>
      </c>
      <c r="Q7" s="244">
        <v>58576</v>
      </c>
      <c r="R7" s="410"/>
      <c r="S7" s="309"/>
      <c r="T7" s="305"/>
      <c r="U7" s="305"/>
      <c r="V7" s="409"/>
      <c r="W7" s="244"/>
    </row>
    <row r="8" spans="3:23" s="29" customFormat="1" ht="15">
      <c r="C8" s="40"/>
      <c r="D8" s="21" t="s">
        <v>406</v>
      </c>
      <c r="E8" s="22"/>
      <c r="F8" s="415" t="s">
        <v>124</v>
      </c>
      <c r="G8" s="385" t="s">
        <v>565</v>
      </c>
      <c r="H8" s="400">
        <v>199604200</v>
      </c>
      <c r="I8" s="400">
        <v>43648</v>
      </c>
      <c r="J8" s="294" t="s">
        <v>33</v>
      </c>
      <c r="K8" s="294" t="s">
        <v>33</v>
      </c>
      <c r="L8" s="294" t="s">
        <v>33</v>
      </c>
      <c r="M8" s="294" t="s">
        <v>33</v>
      </c>
      <c r="N8" s="294" t="s">
        <v>33</v>
      </c>
      <c r="O8" s="258">
        <v>826000</v>
      </c>
      <c r="P8" s="406">
        <f>S8/O8</f>
        <v>0.012711864406779662</v>
      </c>
      <c r="Q8" s="244"/>
      <c r="R8" s="410"/>
      <c r="S8" s="305">
        <v>10500</v>
      </c>
      <c r="T8" s="108"/>
      <c r="U8" s="305"/>
      <c r="V8" s="108"/>
      <c r="W8" s="244"/>
    </row>
    <row r="9" spans="3:23" s="29" customFormat="1" ht="15">
      <c r="C9" s="40"/>
      <c r="D9" s="21" t="s">
        <v>406</v>
      </c>
      <c r="E9" s="40"/>
      <c r="F9" s="415" t="s">
        <v>124</v>
      </c>
      <c r="G9" s="385" t="s">
        <v>457</v>
      </c>
      <c r="H9" s="400">
        <v>200000100</v>
      </c>
      <c r="I9" s="400">
        <v>37147</v>
      </c>
      <c r="J9" s="294" t="s">
        <v>33</v>
      </c>
      <c r="K9" s="294" t="s">
        <v>33</v>
      </c>
      <c r="L9" s="294" t="s">
        <v>33</v>
      </c>
      <c r="M9" s="294" t="s">
        <v>33</v>
      </c>
      <c r="N9" s="294" t="s">
        <v>33</v>
      </c>
      <c r="O9" s="258">
        <v>546087</v>
      </c>
      <c r="P9" s="406">
        <f>S9/O9</f>
        <v>0.19620683151219495</v>
      </c>
      <c r="Q9" s="305"/>
      <c r="R9" s="410"/>
      <c r="S9" s="305">
        <v>107146</v>
      </c>
      <c r="T9" s="108"/>
      <c r="U9" s="305"/>
      <c r="V9" s="108"/>
      <c r="W9" s="305"/>
    </row>
    <row r="10" spans="3:23" s="29" customFormat="1" ht="45">
      <c r="C10" s="40"/>
      <c r="D10" s="21" t="s">
        <v>406</v>
      </c>
      <c r="E10" s="32"/>
      <c r="F10" s="338" t="s">
        <v>159</v>
      </c>
      <c r="G10" s="415" t="s">
        <v>160</v>
      </c>
      <c r="H10" s="399" t="s">
        <v>10</v>
      </c>
      <c r="I10" s="399" t="s">
        <v>157</v>
      </c>
      <c r="J10" s="432" t="s">
        <v>664</v>
      </c>
      <c r="K10" s="403" t="s">
        <v>396</v>
      </c>
      <c r="L10" s="314" t="s">
        <v>33</v>
      </c>
      <c r="M10" s="314" t="s">
        <v>33</v>
      </c>
      <c r="N10" s="403" t="s">
        <v>396</v>
      </c>
      <c r="O10" s="309">
        <v>95549</v>
      </c>
      <c r="P10" s="406">
        <v>1</v>
      </c>
      <c r="Q10" s="309">
        <v>95549</v>
      </c>
      <c r="R10" s="309"/>
      <c r="S10" s="309"/>
      <c r="T10" s="109"/>
      <c r="U10" s="302"/>
      <c r="V10" s="109"/>
      <c r="W10" s="302"/>
    </row>
    <row r="11" spans="3:23" s="29" customFormat="1" ht="15">
      <c r="C11" s="40"/>
      <c r="D11" s="21" t="s">
        <v>406</v>
      </c>
      <c r="E11" s="21"/>
      <c r="F11" s="338" t="s">
        <v>14</v>
      </c>
      <c r="G11" s="415" t="s">
        <v>162</v>
      </c>
      <c r="H11" s="399" t="s">
        <v>10</v>
      </c>
      <c r="I11" s="399" t="s">
        <v>161</v>
      </c>
      <c r="J11" s="295">
        <v>50.4</v>
      </c>
      <c r="K11" s="295" t="s">
        <v>396</v>
      </c>
      <c r="L11" s="294" t="s">
        <v>33</v>
      </c>
      <c r="M11" s="294" t="s">
        <v>33</v>
      </c>
      <c r="N11" s="295" t="s">
        <v>396</v>
      </c>
      <c r="O11" s="411">
        <v>437026</v>
      </c>
      <c r="P11" s="406">
        <v>1</v>
      </c>
      <c r="Q11" s="411">
        <v>437026</v>
      </c>
      <c r="R11" s="410"/>
      <c r="S11" s="309"/>
      <c r="T11" s="409"/>
      <c r="U11" s="305"/>
      <c r="V11" s="307"/>
      <c r="W11" s="305"/>
    </row>
    <row r="12" spans="3:23" s="29" customFormat="1" ht="15">
      <c r="C12" s="40"/>
      <c r="D12" s="21" t="s">
        <v>406</v>
      </c>
      <c r="E12" s="21"/>
      <c r="F12" s="338" t="s">
        <v>149</v>
      </c>
      <c r="G12" s="415" t="s">
        <v>150</v>
      </c>
      <c r="H12" s="399" t="s">
        <v>10</v>
      </c>
      <c r="I12" s="399" t="s">
        <v>148</v>
      </c>
      <c r="J12" s="295">
        <v>50.4</v>
      </c>
      <c r="K12" s="295" t="s">
        <v>396</v>
      </c>
      <c r="L12" s="294" t="s">
        <v>33</v>
      </c>
      <c r="M12" s="294" t="s">
        <v>33</v>
      </c>
      <c r="N12" s="295" t="s">
        <v>396</v>
      </c>
      <c r="O12" s="258">
        <v>381467</v>
      </c>
      <c r="P12" s="406">
        <v>1</v>
      </c>
      <c r="Q12" s="258">
        <v>381467</v>
      </c>
      <c r="R12" s="410"/>
      <c r="S12" s="309"/>
      <c r="T12" s="304"/>
      <c r="U12" s="305"/>
      <c r="V12" s="307"/>
      <c r="W12" s="305"/>
    </row>
    <row r="13" spans="3:23" s="29" customFormat="1" ht="15">
      <c r="C13" s="40">
        <v>3</v>
      </c>
      <c r="D13" s="21" t="s">
        <v>406</v>
      </c>
      <c r="E13" s="21"/>
      <c r="F13" s="338" t="s">
        <v>154</v>
      </c>
      <c r="G13" s="415" t="s">
        <v>156</v>
      </c>
      <c r="H13" s="399" t="s">
        <v>10</v>
      </c>
      <c r="I13" s="399" t="s">
        <v>153</v>
      </c>
      <c r="J13" s="295">
        <v>50.4</v>
      </c>
      <c r="K13" s="295" t="s">
        <v>396</v>
      </c>
      <c r="L13" s="294" t="s">
        <v>33</v>
      </c>
      <c r="M13" s="294" t="s">
        <v>33</v>
      </c>
      <c r="N13" s="295" t="s">
        <v>410</v>
      </c>
      <c r="O13" s="258">
        <v>80103</v>
      </c>
      <c r="P13" s="406">
        <v>1</v>
      </c>
      <c r="Q13" s="258">
        <v>80103</v>
      </c>
      <c r="R13" s="410"/>
      <c r="S13" s="309"/>
      <c r="T13" s="304"/>
      <c r="U13" s="305"/>
      <c r="V13" s="307"/>
      <c r="W13" s="305"/>
    </row>
    <row r="14" spans="3:23" s="29" customFormat="1" ht="48">
      <c r="C14" s="40"/>
      <c r="D14" s="21" t="s">
        <v>406</v>
      </c>
      <c r="E14" s="475" t="s">
        <v>673</v>
      </c>
      <c r="F14" s="338" t="s">
        <v>154</v>
      </c>
      <c r="G14" s="415" t="s">
        <v>155</v>
      </c>
      <c r="H14" s="399" t="s">
        <v>10</v>
      </c>
      <c r="I14" s="399" t="s">
        <v>153</v>
      </c>
      <c r="J14" s="295">
        <v>50.4</v>
      </c>
      <c r="K14" s="295" t="s">
        <v>396</v>
      </c>
      <c r="L14" s="294" t="s">
        <v>33</v>
      </c>
      <c r="M14" s="294" t="s">
        <v>33</v>
      </c>
      <c r="N14" s="295" t="s">
        <v>396</v>
      </c>
      <c r="O14" s="258">
        <v>102774</v>
      </c>
      <c r="P14" s="406">
        <v>1</v>
      </c>
      <c r="Q14" s="309">
        <v>102774</v>
      </c>
      <c r="R14" s="410"/>
      <c r="S14" s="309"/>
      <c r="T14" s="304"/>
      <c r="U14" s="305"/>
      <c r="V14" s="307"/>
      <c r="W14" s="305"/>
    </row>
    <row r="15" spans="3:23" s="29" customFormat="1" ht="56.25">
      <c r="C15" s="40">
        <v>4</v>
      </c>
      <c r="D15" s="21" t="s">
        <v>406</v>
      </c>
      <c r="E15" s="32"/>
      <c r="F15" s="338" t="s">
        <v>41</v>
      </c>
      <c r="G15" s="415" t="s">
        <v>169</v>
      </c>
      <c r="H15" s="399" t="s">
        <v>10</v>
      </c>
      <c r="I15" s="399" t="s">
        <v>168</v>
      </c>
      <c r="J15" s="432" t="s">
        <v>668</v>
      </c>
      <c r="K15" s="295" t="s">
        <v>396</v>
      </c>
      <c r="L15" s="294" t="s">
        <v>33</v>
      </c>
      <c r="M15" s="294" t="s">
        <v>33</v>
      </c>
      <c r="N15" s="295" t="s">
        <v>396</v>
      </c>
      <c r="O15" s="309">
        <v>446608</v>
      </c>
      <c r="P15" s="406">
        <f>S15/O15</f>
        <v>1</v>
      </c>
      <c r="Q15" s="409"/>
      <c r="R15" s="410"/>
      <c r="S15" s="305">
        <v>446608</v>
      </c>
      <c r="T15" s="304"/>
      <c r="U15" s="305"/>
      <c r="V15" s="307"/>
      <c r="W15" s="305"/>
    </row>
    <row r="16" spans="3:23" s="29" customFormat="1" ht="48">
      <c r="C16" s="40"/>
      <c r="D16" s="21" t="s">
        <v>406</v>
      </c>
      <c r="E16" s="475" t="s">
        <v>673</v>
      </c>
      <c r="F16" s="338" t="s">
        <v>26</v>
      </c>
      <c r="G16" s="415" t="s">
        <v>167</v>
      </c>
      <c r="H16" s="399" t="s">
        <v>10</v>
      </c>
      <c r="I16" s="399" t="s">
        <v>166</v>
      </c>
      <c r="J16" s="295">
        <v>50.4</v>
      </c>
      <c r="K16" s="295" t="s">
        <v>396</v>
      </c>
      <c r="L16" s="294" t="s">
        <v>33</v>
      </c>
      <c r="M16" s="294" t="s">
        <v>33</v>
      </c>
      <c r="N16" s="295" t="s">
        <v>396</v>
      </c>
      <c r="O16" s="259">
        <v>180104</v>
      </c>
      <c r="P16" s="406">
        <v>1</v>
      </c>
      <c r="Q16" s="302">
        <v>180104</v>
      </c>
      <c r="R16" s="309"/>
      <c r="S16" s="309"/>
      <c r="T16" s="304"/>
      <c r="U16" s="305"/>
      <c r="V16" s="307"/>
      <c r="W16" s="305"/>
    </row>
    <row r="17" spans="3:23" s="29" customFormat="1" ht="45">
      <c r="C17" s="40"/>
      <c r="D17" s="21" t="s">
        <v>406</v>
      </c>
      <c r="F17" s="338" t="s">
        <v>164</v>
      </c>
      <c r="G17" s="415" t="s">
        <v>165</v>
      </c>
      <c r="H17" s="399" t="s">
        <v>10</v>
      </c>
      <c r="I17" s="399" t="s">
        <v>163</v>
      </c>
      <c r="J17" s="432" t="s">
        <v>666</v>
      </c>
      <c r="K17" s="295" t="s">
        <v>396</v>
      </c>
      <c r="L17" s="294" t="s">
        <v>33</v>
      </c>
      <c r="M17" s="294" t="s">
        <v>33</v>
      </c>
      <c r="N17" s="295" t="s">
        <v>396</v>
      </c>
      <c r="O17" s="259">
        <v>184750</v>
      </c>
      <c r="P17" s="406">
        <f>S17/O17</f>
        <v>1</v>
      </c>
      <c r="Q17" s="409"/>
      <c r="R17" s="309"/>
      <c r="S17" s="302">
        <v>184750</v>
      </c>
      <c r="T17" s="304"/>
      <c r="U17" s="305"/>
      <c r="V17" s="307"/>
      <c r="W17" s="305"/>
    </row>
    <row r="18" spans="3:23" s="29" customFormat="1" ht="60">
      <c r="C18" s="40"/>
      <c r="D18" s="21" t="s">
        <v>406</v>
      </c>
      <c r="E18" s="434" t="s">
        <v>674</v>
      </c>
      <c r="F18" s="338" t="s">
        <v>132</v>
      </c>
      <c r="G18" s="338" t="s">
        <v>152</v>
      </c>
      <c r="H18" s="399" t="s">
        <v>10</v>
      </c>
      <c r="I18" s="399" t="s">
        <v>596</v>
      </c>
      <c r="J18" s="295">
        <v>50.4</v>
      </c>
      <c r="K18" s="295" t="s">
        <v>396</v>
      </c>
      <c r="L18" s="294" t="s">
        <v>33</v>
      </c>
      <c r="M18" s="294" t="s">
        <v>33</v>
      </c>
      <c r="N18" s="295" t="s">
        <v>396</v>
      </c>
      <c r="O18" s="258">
        <v>99748</v>
      </c>
      <c r="P18" s="406">
        <f>Q18/O18</f>
        <v>1</v>
      </c>
      <c r="Q18" s="309">
        <v>99748</v>
      </c>
      <c r="R18" s="414"/>
      <c r="S18" s="309"/>
      <c r="T18" s="304"/>
      <c r="U18" s="305"/>
      <c r="V18" s="409"/>
      <c r="W18" s="244"/>
    </row>
    <row r="19" spans="3:23" s="29" customFormat="1" ht="60">
      <c r="C19" s="40"/>
      <c r="D19" s="21" t="s">
        <v>406</v>
      </c>
      <c r="E19" s="496" t="s">
        <v>670</v>
      </c>
      <c r="F19" s="338" t="s">
        <v>124</v>
      </c>
      <c r="G19" s="383" t="s">
        <v>171</v>
      </c>
      <c r="H19" s="399" t="s">
        <v>110</v>
      </c>
      <c r="I19" s="399" t="s">
        <v>170</v>
      </c>
      <c r="J19" s="314" t="s">
        <v>33</v>
      </c>
      <c r="K19" s="403" t="s">
        <v>396</v>
      </c>
      <c r="L19" s="505" t="s">
        <v>706</v>
      </c>
      <c r="M19" s="403" t="s">
        <v>396</v>
      </c>
      <c r="N19" s="404" t="s">
        <v>658</v>
      </c>
      <c r="O19" s="258">
        <v>1237558</v>
      </c>
      <c r="P19" s="406">
        <v>1</v>
      </c>
      <c r="Q19" s="244">
        <v>1237558</v>
      </c>
      <c r="R19" s="412"/>
      <c r="S19" s="309"/>
      <c r="T19" s="231"/>
      <c r="U19" s="305"/>
      <c r="V19" s="108"/>
      <c r="W19" s="244"/>
    </row>
    <row r="20" spans="3:23" s="29" customFormat="1" ht="24">
      <c r="C20" s="40"/>
      <c r="D20" s="21"/>
      <c r="E20" s="440"/>
      <c r="F20" s="338" t="s">
        <v>124</v>
      </c>
      <c r="G20" s="436" t="s">
        <v>680</v>
      </c>
      <c r="H20" s="399" t="s">
        <v>110</v>
      </c>
      <c r="I20" s="399"/>
      <c r="J20" s="314"/>
      <c r="K20" s="403"/>
      <c r="L20" s="403"/>
      <c r="M20" s="403"/>
      <c r="N20" s="404"/>
      <c r="O20" s="309"/>
      <c r="P20" s="406"/>
      <c r="Q20" s="305"/>
      <c r="R20" s="412"/>
      <c r="S20" s="309"/>
      <c r="T20" s="231"/>
      <c r="U20" s="305">
        <v>225000</v>
      </c>
      <c r="V20" s="108"/>
      <c r="W20" s="305"/>
    </row>
    <row r="21" spans="3:23" s="29" customFormat="1" ht="15">
      <c r="C21" s="40"/>
      <c r="D21" s="21"/>
      <c r="E21" s="22"/>
      <c r="F21" s="338" t="s">
        <v>124</v>
      </c>
      <c r="G21" s="382" t="s">
        <v>714</v>
      </c>
      <c r="H21" s="439" t="s">
        <v>713</v>
      </c>
      <c r="I21" s="439" t="s">
        <v>715</v>
      </c>
      <c r="J21" s="314"/>
      <c r="K21" s="314"/>
      <c r="L21" s="505"/>
      <c r="M21" s="314"/>
      <c r="N21" s="405"/>
      <c r="O21" s="309"/>
      <c r="P21" s="406"/>
      <c r="Q21" s="409"/>
      <c r="R21" s="417"/>
      <c r="S21" s="309"/>
      <c r="T21" s="304"/>
      <c r="U21" s="305"/>
      <c r="V21" s="409"/>
      <c r="W21" s="305"/>
    </row>
    <row r="22" spans="3:23" s="29" customFormat="1" ht="33.75">
      <c r="C22" s="40"/>
      <c r="D22" s="21" t="s">
        <v>406</v>
      </c>
      <c r="E22" s="432" t="s">
        <v>664</v>
      </c>
      <c r="F22" s="415" t="s">
        <v>14</v>
      </c>
      <c r="G22" s="385" t="s">
        <v>136</v>
      </c>
      <c r="H22" s="400">
        <v>200303900</v>
      </c>
      <c r="I22" s="400">
        <v>41826</v>
      </c>
      <c r="J22" s="295">
        <v>50.4</v>
      </c>
      <c r="K22" s="295" t="s">
        <v>396</v>
      </c>
      <c r="L22" s="294" t="s">
        <v>33</v>
      </c>
      <c r="M22" s="295" t="s">
        <v>396</v>
      </c>
      <c r="N22" s="294" t="s">
        <v>33</v>
      </c>
      <c r="O22" s="259">
        <v>53600</v>
      </c>
      <c r="P22" s="406">
        <v>1</v>
      </c>
      <c r="Q22" s="240">
        <v>53600</v>
      </c>
      <c r="R22" s="414"/>
      <c r="S22" s="258"/>
      <c r="T22" s="304"/>
      <c r="U22" s="305"/>
      <c r="V22" s="307"/>
      <c r="W22" s="305"/>
    </row>
    <row r="23" spans="3:23" s="29" customFormat="1" ht="33.75">
      <c r="C23" s="40"/>
      <c r="D23" s="21" t="s">
        <v>406</v>
      </c>
      <c r="E23" s="432" t="s">
        <v>664</v>
      </c>
      <c r="F23" s="415" t="s">
        <v>26</v>
      </c>
      <c r="G23" s="385" t="s">
        <v>136</v>
      </c>
      <c r="H23" s="400">
        <v>200303900</v>
      </c>
      <c r="I23" s="400">
        <v>41346</v>
      </c>
      <c r="J23" s="295">
        <v>50.4</v>
      </c>
      <c r="K23" s="295" t="s">
        <v>396</v>
      </c>
      <c r="L23" s="294" t="s">
        <v>33</v>
      </c>
      <c r="M23" s="294" t="s">
        <v>33</v>
      </c>
      <c r="N23" s="295" t="s">
        <v>396</v>
      </c>
      <c r="O23" s="259">
        <v>92333</v>
      </c>
      <c r="P23" s="406">
        <v>1</v>
      </c>
      <c r="Q23" s="240">
        <v>92333</v>
      </c>
      <c r="R23" s="410"/>
      <c r="S23" s="258"/>
      <c r="T23" s="304"/>
      <c r="U23" s="305"/>
      <c r="V23" s="307"/>
      <c r="W23" s="305"/>
    </row>
    <row r="24" spans="3:23" s="29" customFormat="1" ht="15">
      <c r="C24" s="40"/>
      <c r="D24" s="21"/>
      <c r="E24" s="21"/>
      <c r="F24" s="338" t="s">
        <v>124</v>
      </c>
      <c r="G24" s="387" t="s">
        <v>716</v>
      </c>
      <c r="H24" s="506">
        <v>200702700</v>
      </c>
      <c r="I24" s="400">
        <v>41714</v>
      </c>
      <c r="J24" s="294" t="s">
        <v>33</v>
      </c>
      <c r="K24" s="294" t="s">
        <v>33</v>
      </c>
      <c r="L24" s="294" t="s">
        <v>33</v>
      </c>
      <c r="M24" s="294" t="s">
        <v>33</v>
      </c>
      <c r="N24" s="294" t="s">
        <v>33</v>
      </c>
      <c r="O24" s="259">
        <v>129000</v>
      </c>
      <c r="P24" s="406">
        <v>0</v>
      </c>
      <c r="Q24" s="240"/>
      <c r="R24" s="410"/>
      <c r="S24" s="309">
        <v>0</v>
      </c>
      <c r="T24" s="304"/>
      <c r="U24" s="305"/>
      <c r="V24" s="307"/>
      <c r="W24" s="305"/>
    </row>
    <row r="25" spans="3:23" s="29" customFormat="1" ht="24.75">
      <c r="C25" s="40"/>
      <c r="D25" s="21" t="s">
        <v>406</v>
      </c>
      <c r="E25" s="22"/>
      <c r="F25" s="415" t="s">
        <v>26</v>
      </c>
      <c r="G25" s="385" t="s">
        <v>655</v>
      </c>
      <c r="H25" s="400">
        <v>200703400</v>
      </c>
      <c r="I25" s="400">
        <v>39479</v>
      </c>
      <c r="J25" s="294" t="s">
        <v>33</v>
      </c>
      <c r="K25" s="294" t="s">
        <v>33</v>
      </c>
      <c r="L25" s="294" t="s">
        <v>33</v>
      </c>
      <c r="M25" s="294" t="s">
        <v>33</v>
      </c>
      <c r="N25" s="294" t="s">
        <v>33</v>
      </c>
      <c r="O25" s="309">
        <v>356735</v>
      </c>
      <c r="P25" s="406">
        <f>S25/O25</f>
        <v>0</v>
      </c>
      <c r="Q25" s="409"/>
      <c r="R25" s="410"/>
      <c r="S25" s="411">
        <v>0</v>
      </c>
      <c r="T25" s="304"/>
      <c r="U25" s="305"/>
      <c r="V25" s="409"/>
      <c r="W25" s="305"/>
    </row>
    <row r="26" spans="3:23" s="29" customFormat="1" ht="36.75">
      <c r="C26" s="40"/>
      <c r="D26" s="21"/>
      <c r="E26" s="386" t="s">
        <v>903</v>
      </c>
      <c r="F26" s="415"/>
      <c r="G26" s="431" t="s">
        <v>902</v>
      </c>
      <c r="H26" s="660" t="s">
        <v>866</v>
      </c>
      <c r="I26" s="660" t="s">
        <v>866</v>
      </c>
      <c r="J26" s="294"/>
      <c r="K26" s="294"/>
      <c r="L26" s="294"/>
      <c r="M26" s="294"/>
      <c r="N26" s="294"/>
      <c r="O26" s="309"/>
      <c r="P26" s="406"/>
      <c r="Q26" s="409"/>
      <c r="R26" s="410"/>
      <c r="S26" s="411"/>
      <c r="T26" s="304"/>
      <c r="U26" s="621"/>
      <c r="V26" s="409"/>
      <c r="W26" s="621">
        <v>200000</v>
      </c>
    </row>
    <row r="27" spans="3:23" s="29" customFormat="1" ht="45">
      <c r="C27" s="40">
        <v>6</v>
      </c>
      <c r="D27" s="21" t="s">
        <v>406</v>
      </c>
      <c r="E27" s="22"/>
      <c r="F27" s="338" t="s">
        <v>114</v>
      </c>
      <c r="G27" s="385" t="s">
        <v>175</v>
      </c>
      <c r="H27" s="399" t="s">
        <v>113</v>
      </c>
      <c r="I27" s="399" t="s">
        <v>595</v>
      </c>
      <c r="J27" s="294" t="s">
        <v>33</v>
      </c>
      <c r="K27" s="314" t="s">
        <v>33</v>
      </c>
      <c r="L27" s="314" t="s">
        <v>33</v>
      </c>
      <c r="M27" s="314" t="s">
        <v>33</v>
      </c>
      <c r="N27" s="403" t="s">
        <v>396</v>
      </c>
      <c r="O27" s="258">
        <v>201750</v>
      </c>
      <c r="P27" s="406">
        <f>S27/O27</f>
        <v>0.0747360594795539</v>
      </c>
      <c r="Q27" s="409"/>
      <c r="R27" s="410"/>
      <c r="S27" s="305">
        <v>15078</v>
      </c>
      <c r="T27" s="304"/>
      <c r="U27" s="305"/>
      <c r="V27" s="307"/>
      <c r="W27" s="305"/>
    </row>
    <row r="28" spans="3:23" s="29" customFormat="1" ht="30">
      <c r="C28" s="40">
        <v>7</v>
      </c>
      <c r="D28" s="21" t="s">
        <v>406</v>
      </c>
      <c r="E28" s="22"/>
      <c r="F28" s="338" t="s">
        <v>131</v>
      </c>
      <c r="G28" s="385" t="s">
        <v>130</v>
      </c>
      <c r="H28" s="399" t="s">
        <v>129</v>
      </c>
      <c r="I28" s="399" t="s">
        <v>172</v>
      </c>
      <c r="J28" s="314" t="s">
        <v>33</v>
      </c>
      <c r="K28" s="314" t="s">
        <v>33</v>
      </c>
      <c r="L28" s="314" t="s">
        <v>33</v>
      </c>
      <c r="M28" s="314" t="s">
        <v>33</v>
      </c>
      <c r="N28" s="295" t="s">
        <v>657</v>
      </c>
      <c r="O28" s="258">
        <v>60000</v>
      </c>
      <c r="P28" s="406" t="e">
        <f>S28/O28</f>
        <v>#VALUE!</v>
      </c>
      <c r="Q28" s="409"/>
      <c r="R28" s="410"/>
      <c r="S28" s="309" t="s">
        <v>403</v>
      </c>
      <c r="T28" s="231"/>
      <c r="U28" s="305"/>
      <c r="V28" s="108"/>
      <c r="W28" s="305"/>
    </row>
    <row r="29" spans="3:23" s="29" customFormat="1" ht="15">
      <c r="C29" s="40"/>
      <c r="D29" s="21" t="s">
        <v>406</v>
      </c>
      <c r="E29" s="22"/>
      <c r="F29" s="415" t="s">
        <v>137</v>
      </c>
      <c r="G29" s="385" t="s">
        <v>138</v>
      </c>
      <c r="H29" s="400">
        <v>200708600</v>
      </c>
      <c r="I29" s="400">
        <v>40061</v>
      </c>
      <c r="J29" s="294" t="s">
        <v>33</v>
      </c>
      <c r="K29" s="294" t="s">
        <v>33</v>
      </c>
      <c r="L29" s="294" t="s">
        <v>33</v>
      </c>
      <c r="M29" s="294" t="s">
        <v>33</v>
      </c>
      <c r="N29" s="294" t="s">
        <v>33</v>
      </c>
      <c r="O29" s="259">
        <v>99991</v>
      </c>
      <c r="P29" s="406">
        <f>S29/O29</f>
        <v>0.015001350121510937</v>
      </c>
      <c r="Q29" s="409"/>
      <c r="R29" s="410"/>
      <c r="S29" s="302">
        <v>1500</v>
      </c>
      <c r="T29" s="231"/>
      <c r="U29" s="305"/>
      <c r="V29" s="108"/>
      <c r="W29" s="244"/>
    </row>
    <row r="30" spans="3:23" s="29" customFormat="1" ht="15">
      <c r="C30" s="40">
        <v>8</v>
      </c>
      <c r="D30" s="21" t="s">
        <v>406</v>
      </c>
      <c r="E30" s="22"/>
      <c r="F30" s="415" t="s">
        <v>418</v>
      </c>
      <c r="G30" s="385" t="s">
        <v>419</v>
      </c>
      <c r="H30" s="400">
        <v>200714500</v>
      </c>
      <c r="I30" s="400">
        <v>38970</v>
      </c>
      <c r="J30" s="294" t="s">
        <v>33</v>
      </c>
      <c r="K30" s="314" t="s">
        <v>33</v>
      </c>
      <c r="L30" s="314" t="s">
        <v>33</v>
      </c>
      <c r="M30" s="314" t="s">
        <v>33</v>
      </c>
      <c r="N30" s="314" t="s">
        <v>33</v>
      </c>
      <c r="O30" s="309">
        <v>53616</v>
      </c>
      <c r="P30" s="406">
        <f>S30/O30</f>
        <v>0</v>
      </c>
      <c r="Q30" s="409"/>
      <c r="R30" s="309"/>
      <c r="S30" s="411">
        <v>0</v>
      </c>
      <c r="T30" s="304"/>
      <c r="U30" s="305"/>
      <c r="V30" s="409"/>
      <c r="W30" s="244"/>
    </row>
    <row r="31" spans="3:23" s="170" customFormat="1" ht="15">
      <c r="C31" s="167"/>
      <c r="D31" s="21" t="s">
        <v>406</v>
      </c>
      <c r="E31" s="22"/>
      <c r="F31" s="338" t="s">
        <v>124</v>
      </c>
      <c r="G31" s="382" t="s">
        <v>423</v>
      </c>
      <c r="H31" s="399" t="s">
        <v>422</v>
      </c>
      <c r="I31" s="399" t="s">
        <v>424</v>
      </c>
      <c r="J31" s="504" t="s">
        <v>736</v>
      </c>
      <c r="K31" s="314" t="s">
        <v>33</v>
      </c>
      <c r="L31" s="314" t="s">
        <v>33</v>
      </c>
      <c r="M31" s="403" t="s">
        <v>396</v>
      </c>
      <c r="N31" s="314" t="s">
        <v>33</v>
      </c>
      <c r="O31" s="258">
        <v>10000</v>
      </c>
      <c r="P31" s="406">
        <f>R31/O31</f>
        <v>0</v>
      </c>
      <c r="Q31" s="409"/>
      <c r="R31" s="411">
        <v>0</v>
      </c>
      <c r="S31" s="309"/>
      <c r="T31" s="304"/>
      <c r="U31" s="305"/>
      <c r="V31" s="307"/>
      <c r="W31" s="305"/>
    </row>
    <row r="32" spans="3:23" s="29" customFormat="1" ht="45">
      <c r="C32" s="40"/>
      <c r="D32" s="21" t="s">
        <v>406</v>
      </c>
      <c r="E32" s="22"/>
      <c r="F32" s="415" t="s">
        <v>126</v>
      </c>
      <c r="G32" s="385" t="s">
        <v>128</v>
      </c>
      <c r="H32" s="400">
        <v>200721400</v>
      </c>
      <c r="I32" s="400">
        <v>38435</v>
      </c>
      <c r="J32" s="294" t="s">
        <v>33</v>
      </c>
      <c r="K32" s="314" t="s">
        <v>33</v>
      </c>
      <c r="L32" s="314" t="s">
        <v>33</v>
      </c>
      <c r="M32" s="314" t="s">
        <v>33</v>
      </c>
      <c r="N32" s="403" t="s">
        <v>396</v>
      </c>
      <c r="O32" s="258">
        <v>87652</v>
      </c>
      <c r="P32" s="406">
        <f>S32/O32</f>
        <v>0.022817505590288868</v>
      </c>
      <c r="Q32" s="409"/>
      <c r="R32" s="410"/>
      <c r="S32" s="305">
        <v>2000</v>
      </c>
      <c r="T32" s="304"/>
      <c r="U32" s="305"/>
      <c r="V32" s="307"/>
      <c r="W32" s="305"/>
    </row>
    <row r="33" spans="3:23" s="29" customFormat="1" ht="24">
      <c r="C33" s="40"/>
      <c r="D33" s="21"/>
      <c r="E33" s="22"/>
      <c r="F33" s="338" t="s">
        <v>124</v>
      </c>
      <c r="G33" s="382" t="s">
        <v>711</v>
      </c>
      <c r="H33" s="439" t="s">
        <v>710</v>
      </c>
      <c r="I33" s="439" t="s">
        <v>717</v>
      </c>
      <c r="J33" s="314" t="s">
        <v>33</v>
      </c>
      <c r="K33" s="314" t="s">
        <v>33</v>
      </c>
      <c r="L33" s="314" t="s">
        <v>33</v>
      </c>
      <c r="M33" s="314" t="s">
        <v>33</v>
      </c>
      <c r="N33" s="314"/>
      <c r="O33" s="309">
        <v>941980</v>
      </c>
      <c r="P33" s="406">
        <v>0</v>
      </c>
      <c r="Q33" s="409"/>
      <c r="R33" s="411"/>
      <c r="S33" s="309">
        <v>0</v>
      </c>
      <c r="T33" s="304"/>
      <c r="U33" s="305"/>
      <c r="V33" s="409"/>
      <c r="W33" s="305"/>
    </row>
    <row r="34" spans="3:23" s="29" customFormat="1" ht="15">
      <c r="C34" s="40"/>
      <c r="D34" s="21"/>
      <c r="E34" s="22"/>
      <c r="F34" s="21"/>
      <c r="G34" s="385" t="s">
        <v>429</v>
      </c>
      <c r="H34" s="399" t="s">
        <v>427</v>
      </c>
      <c r="I34" s="399" t="s">
        <v>428</v>
      </c>
      <c r="J34" s="23"/>
      <c r="K34" s="23"/>
      <c r="L34" s="23"/>
      <c r="M34" s="23"/>
      <c r="N34" s="23"/>
      <c r="O34" s="26">
        <v>83333</v>
      </c>
      <c r="P34" s="28" t="e">
        <f>#REF!/#REF!</f>
        <v>#REF!</v>
      </c>
      <c r="Q34" s="409"/>
      <c r="R34" s="410"/>
      <c r="S34" s="309"/>
      <c r="T34" s="304"/>
      <c r="U34" s="305"/>
      <c r="V34" s="409"/>
      <c r="W34" s="305"/>
    </row>
    <row r="35" spans="3:23" s="29" customFormat="1" ht="45">
      <c r="C35" s="40">
        <v>9</v>
      </c>
      <c r="D35" s="21" t="s">
        <v>406</v>
      </c>
      <c r="E35" s="22"/>
      <c r="F35" s="415" t="s">
        <v>126</v>
      </c>
      <c r="G35" s="385" t="s">
        <v>127</v>
      </c>
      <c r="H35" s="400">
        <v>200723700</v>
      </c>
      <c r="I35" s="400">
        <v>42690</v>
      </c>
      <c r="J35" s="294" t="s">
        <v>33</v>
      </c>
      <c r="K35" s="314" t="s">
        <v>33</v>
      </c>
      <c r="L35" s="314" t="s">
        <v>33</v>
      </c>
      <c r="M35" s="314" t="s">
        <v>33</v>
      </c>
      <c r="N35" s="403" t="s">
        <v>396</v>
      </c>
      <c r="O35" s="258">
        <v>32800</v>
      </c>
      <c r="P35" s="406">
        <f>S35/O35</f>
        <v>0.050823170731707314</v>
      </c>
      <c r="Q35" s="409"/>
      <c r="R35" s="309"/>
      <c r="S35" s="305">
        <v>1667</v>
      </c>
      <c r="T35" s="304"/>
      <c r="U35" s="305"/>
      <c r="V35" s="307"/>
      <c r="W35" s="305"/>
    </row>
    <row r="36" spans="3:23" s="29" customFormat="1" ht="45">
      <c r="C36" s="40">
        <v>10</v>
      </c>
      <c r="D36" s="21" t="s">
        <v>406</v>
      </c>
      <c r="E36" s="22"/>
      <c r="F36" s="415" t="s">
        <v>126</v>
      </c>
      <c r="G36" s="385" t="s">
        <v>173</v>
      </c>
      <c r="H36" s="400">
        <v>200725100</v>
      </c>
      <c r="I36" s="400">
        <v>44205</v>
      </c>
      <c r="J36" s="294" t="s">
        <v>33</v>
      </c>
      <c r="K36" s="314" t="s">
        <v>33</v>
      </c>
      <c r="L36" s="314" t="s">
        <v>33</v>
      </c>
      <c r="M36" s="314" t="s">
        <v>33</v>
      </c>
      <c r="N36" s="314" t="s">
        <v>33</v>
      </c>
      <c r="O36" s="309">
        <v>560514</v>
      </c>
      <c r="P36" s="406">
        <f>S36/O36</f>
        <v>0</v>
      </c>
      <c r="Q36" s="307"/>
      <c r="R36" s="410"/>
      <c r="S36" s="411">
        <v>0</v>
      </c>
      <c r="T36" s="304"/>
      <c r="U36" s="305"/>
      <c r="V36" s="307"/>
      <c r="W36" s="305"/>
    </row>
    <row r="37" spans="3:23" s="29" customFormat="1" ht="30">
      <c r="C37" s="40"/>
      <c r="D37" s="21" t="s">
        <v>406</v>
      </c>
      <c r="E37" s="22"/>
      <c r="F37" s="338" t="s">
        <v>159</v>
      </c>
      <c r="G37" s="385" t="s">
        <v>590</v>
      </c>
      <c r="H37" s="399" t="s">
        <v>588</v>
      </c>
      <c r="I37" s="399" t="s">
        <v>589</v>
      </c>
      <c r="J37" s="314" t="s">
        <v>33</v>
      </c>
      <c r="K37" s="314" t="s">
        <v>33</v>
      </c>
      <c r="L37" s="314" t="s">
        <v>33</v>
      </c>
      <c r="M37" s="314" t="s">
        <v>33</v>
      </c>
      <c r="N37" s="314" t="s">
        <v>33</v>
      </c>
      <c r="O37" s="258">
        <v>375000</v>
      </c>
      <c r="P37" s="406">
        <f>S37/O37</f>
        <v>0.006610666666666667</v>
      </c>
      <c r="Q37" s="305"/>
      <c r="R37" s="410"/>
      <c r="S37" s="408">
        <v>2479</v>
      </c>
      <c r="T37" s="304"/>
      <c r="U37" s="305"/>
      <c r="V37" s="108"/>
      <c r="W37" s="305"/>
    </row>
    <row r="38" spans="3:23" s="29" customFormat="1" ht="15">
      <c r="C38" s="40"/>
      <c r="D38" s="21" t="s">
        <v>406</v>
      </c>
      <c r="E38" s="22" t="s">
        <v>112</v>
      </c>
      <c r="F38" s="415" t="s">
        <v>137</v>
      </c>
      <c r="G38" s="385" t="s">
        <v>139</v>
      </c>
      <c r="H38" s="400">
        <v>200732500</v>
      </c>
      <c r="I38" s="400">
        <v>36533</v>
      </c>
      <c r="J38" s="294" t="s">
        <v>33</v>
      </c>
      <c r="K38" s="294" t="s">
        <v>33</v>
      </c>
      <c r="L38" s="294" t="s">
        <v>33</v>
      </c>
      <c r="M38" s="294" t="s">
        <v>33</v>
      </c>
      <c r="N38" s="294" t="s">
        <v>33</v>
      </c>
      <c r="O38" s="259">
        <v>1883811</v>
      </c>
      <c r="P38" s="406">
        <f>S38/O38</f>
        <v>0.00968249999601871</v>
      </c>
      <c r="Q38" s="305"/>
      <c r="R38" s="410"/>
      <c r="S38" s="302">
        <v>18240</v>
      </c>
      <c r="T38" s="231"/>
      <c r="U38" s="305"/>
      <c r="V38" s="108"/>
      <c r="W38" s="305"/>
    </row>
    <row r="39" spans="3:23" s="29" customFormat="1" ht="15">
      <c r="C39" s="40"/>
      <c r="D39" s="21" t="s">
        <v>406</v>
      </c>
      <c r="E39" s="22" t="s">
        <v>112</v>
      </c>
      <c r="F39" s="415" t="s">
        <v>137</v>
      </c>
      <c r="G39" s="385" t="s">
        <v>140</v>
      </c>
      <c r="H39" s="400">
        <v>200740000</v>
      </c>
      <c r="I39" s="400">
        <v>41802</v>
      </c>
      <c r="J39" s="294" t="s">
        <v>33</v>
      </c>
      <c r="K39" s="294" t="s">
        <v>33</v>
      </c>
      <c r="L39" s="294" t="s">
        <v>33</v>
      </c>
      <c r="M39" s="294" t="s">
        <v>33</v>
      </c>
      <c r="N39" s="294" t="s">
        <v>33</v>
      </c>
      <c r="O39" s="259">
        <v>2060958</v>
      </c>
      <c r="P39" s="406">
        <f>S39/O39</f>
        <v>0.006307746203464602</v>
      </c>
      <c r="Q39" s="409"/>
      <c r="R39" s="410"/>
      <c r="S39" s="408">
        <v>13000</v>
      </c>
      <c r="T39" s="231"/>
      <c r="U39" s="305"/>
      <c r="V39" s="108"/>
      <c r="W39" s="244"/>
    </row>
    <row r="40" spans="3:23" s="29" customFormat="1" ht="27" customHeight="1">
      <c r="C40" s="40"/>
      <c r="D40" s="21" t="s">
        <v>406</v>
      </c>
      <c r="E40" s="436" t="s">
        <v>671</v>
      </c>
      <c r="F40" s="338" t="s">
        <v>132</v>
      </c>
      <c r="G40" s="385" t="s">
        <v>436</v>
      </c>
      <c r="H40" s="399" t="s">
        <v>508</v>
      </c>
      <c r="I40" s="399" t="s">
        <v>509</v>
      </c>
      <c r="J40" s="513" t="s">
        <v>735</v>
      </c>
      <c r="K40" s="294" t="s">
        <v>33</v>
      </c>
      <c r="L40" s="295" t="s">
        <v>396</v>
      </c>
      <c r="M40" s="294" t="s">
        <v>33</v>
      </c>
      <c r="N40" s="294" t="s">
        <v>33</v>
      </c>
      <c r="O40" s="309">
        <v>675961</v>
      </c>
      <c r="P40" s="406">
        <f>R40/O40</f>
        <v>0</v>
      </c>
      <c r="Q40" s="409"/>
      <c r="R40" s="411">
        <v>0</v>
      </c>
      <c r="S40" s="309"/>
      <c r="T40" s="304"/>
      <c r="U40" s="305"/>
      <c r="V40" s="409"/>
      <c r="W40" s="244"/>
    </row>
    <row r="41" spans="3:23" s="29" customFormat="1" ht="24.75">
      <c r="C41" s="40"/>
      <c r="D41" s="21" t="s">
        <v>406</v>
      </c>
      <c r="E41" s="22" t="s">
        <v>112</v>
      </c>
      <c r="F41" s="415" t="s">
        <v>132</v>
      </c>
      <c r="G41" s="385" t="s">
        <v>141</v>
      </c>
      <c r="H41" s="400">
        <v>200847100</v>
      </c>
      <c r="I41" s="400">
        <v>41807</v>
      </c>
      <c r="J41" s="294" t="s">
        <v>33</v>
      </c>
      <c r="K41" s="294" t="s">
        <v>33</v>
      </c>
      <c r="L41" s="295" t="s">
        <v>396</v>
      </c>
      <c r="M41" s="294" t="s">
        <v>33</v>
      </c>
      <c r="N41" s="294" t="s">
        <v>33</v>
      </c>
      <c r="O41" s="259">
        <v>203000</v>
      </c>
      <c r="P41" s="406" t="e">
        <f>S41/O41</f>
        <v>#VALUE!</v>
      </c>
      <c r="Q41" s="305"/>
      <c r="R41" s="410"/>
      <c r="S41" s="302" t="s">
        <v>403</v>
      </c>
      <c r="T41" s="304"/>
      <c r="U41" s="305"/>
      <c r="V41" s="409"/>
      <c r="W41" s="244"/>
    </row>
    <row r="42" spans="3:23" s="29" customFormat="1" ht="24">
      <c r="C42" s="40"/>
      <c r="D42" s="21" t="s">
        <v>406</v>
      </c>
      <c r="E42" s="40" t="s">
        <v>111</v>
      </c>
      <c r="F42" s="338" t="s">
        <v>143</v>
      </c>
      <c r="G42" s="382" t="s">
        <v>142</v>
      </c>
      <c r="H42" s="401">
        <v>200850300</v>
      </c>
      <c r="I42" s="401">
        <v>41658</v>
      </c>
      <c r="J42" s="294" t="s">
        <v>33</v>
      </c>
      <c r="K42" s="294" t="s">
        <v>33</v>
      </c>
      <c r="L42" s="294" t="s">
        <v>33</v>
      </c>
      <c r="M42" s="294" t="s">
        <v>33</v>
      </c>
      <c r="N42" s="405" t="s">
        <v>33</v>
      </c>
      <c r="O42" s="258">
        <v>251671</v>
      </c>
      <c r="P42" s="406">
        <v>1</v>
      </c>
      <c r="Q42" s="309">
        <v>251671</v>
      </c>
      <c r="R42" s="309"/>
      <c r="S42" s="309"/>
      <c r="T42" s="304"/>
      <c r="U42" s="305"/>
      <c r="V42" s="307"/>
      <c r="W42" s="305"/>
    </row>
    <row r="43" spans="3:23" s="29" customFormat="1" ht="24">
      <c r="C43" s="40">
        <v>12</v>
      </c>
      <c r="D43" s="21"/>
      <c r="E43" s="22"/>
      <c r="F43" s="338" t="s">
        <v>124</v>
      </c>
      <c r="G43" s="382" t="s">
        <v>712</v>
      </c>
      <c r="H43" s="439" t="s">
        <v>718</v>
      </c>
      <c r="I43" s="439" t="s">
        <v>719</v>
      </c>
      <c r="J43" s="314" t="s">
        <v>33</v>
      </c>
      <c r="K43" s="314" t="s">
        <v>33</v>
      </c>
      <c r="L43" s="314" t="s">
        <v>33</v>
      </c>
      <c r="M43" s="314" t="s">
        <v>33</v>
      </c>
      <c r="N43" s="314" t="s">
        <v>33</v>
      </c>
      <c r="O43" s="309">
        <v>250450</v>
      </c>
      <c r="P43" s="406">
        <v>0</v>
      </c>
      <c r="Q43" s="409"/>
      <c r="R43" s="411"/>
      <c r="S43" s="309">
        <v>0</v>
      </c>
      <c r="T43" s="304"/>
      <c r="U43" s="305"/>
      <c r="V43" s="307"/>
      <c r="W43" s="305"/>
    </row>
    <row r="44" spans="3:23" s="29" customFormat="1" ht="24.75">
      <c r="C44" s="40">
        <v>13</v>
      </c>
      <c r="D44" s="21" t="s">
        <v>406</v>
      </c>
      <c r="E44" s="22" t="s">
        <v>109</v>
      </c>
      <c r="F44" s="415" t="s">
        <v>132</v>
      </c>
      <c r="G44" s="385" t="s">
        <v>656</v>
      </c>
      <c r="H44" s="400">
        <v>200900100</v>
      </c>
      <c r="I44" s="400">
        <v>41799</v>
      </c>
      <c r="J44" s="294" t="s">
        <v>33</v>
      </c>
      <c r="K44" s="294" t="s">
        <v>33</v>
      </c>
      <c r="L44" s="294" t="s">
        <v>33</v>
      </c>
      <c r="M44" s="294" t="s">
        <v>33</v>
      </c>
      <c r="N44" s="294" t="s">
        <v>33</v>
      </c>
      <c r="O44" s="259">
        <v>135889</v>
      </c>
      <c r="P44" s="406">
        <f>R44/O44</f>
        <v>0.18535716651090228</v>
      </c>
      <c r="Q44" s="409"/>
      <c r="R44" s="302">
        <v>25188</v>
      </c>
      <c r="S44" s="309"/>
      <c r="T44" s="304"/>
      <c r="U44" s="305"/>
      <c r="V44" s="307"/>
      <c r="W44" s="305"/>
    </row>
    <row r="45" spans="3:23" s="29" customFormat="1" ht="33.75">
      <c r="C45" s="40">
        <v>14</v>
      </c>
      <c r="D45" s="21" t="s">
        <v>406</v>
      </c>
      <c r="E45" s="432" t="s">
        <v>664</v>
      </c>
      <c r="F45" s="415" t="s">
        <v>132</v>
      </c>
      <c r="G45" s="385" t="s">
        <v>144</v>
      </c>
      <c r="H45" s="400">
        <v>200900200</v>
      </c>
      <c r="I45" s="400">
        <v>42224</v>
      </c>
      <c r="J45" s="295">
        <v>50.4</v>
      </c>
      <c r="K45" s="295" t="s">
        <v>396</v>
      </c>
      <c r="L45" s="295" t="s">
        <v>396</v>
      </c>
      <c r="M45" s="294" t="s">
        <v>33</v>
      </c>
      <c r="N45" s="294" t="s">
        <v>33</v>
      </c>
      <c r="O45" s="259">
        <v>97080</v>
      </c>
      <c r="P45" s="406">
        <f>Q45/O45</f>
        <v>1</v>
      </c>
      <c r="Q45" s="408">
        <v>97080</v>
      </c>
      <c r="R45" s="410"/>
      <c r="S45" s="309"/>
      <c r="T45" s="304"/>
      <c r="U45" s="305"/>
      <c r="V45" s="307"/>
      <c r="W45" s="305"/>
    </row>
    <row r="46" spans="3:23" s="29" customFormat="1" ht="30">
      <c r="C46" s="40"/>
      <c r="D46" s="21" t="s">
        <v>406</v>
      </c>
      <c r="E46" s="22" t="s">
        <v>112</v>
      </c>
      <c r="F46" s="415" t="s">
        <v>146</v>
      </c>
      <c r="G46" s="385" t="s">
        <v>145</v>
      </c>
      <c r="H46" s="400">
        <v>200900300</v>
      </c>
      <c r="I46" s="400">
        <v>42460</v>
      </c>
      <c r="J46" s="294" t="s">
        <v>33</v>
      </c>
      <c r="K46" s="294" t="s">
        <v>33</v>
      </c>
      <c r="L46" s="294" t="s">
        <v>33</v>
      </c>
      <c r="M46" s="294" t="s">
        <v>33</v>
      </c>
      <c r="N46" s="294" t="s">
        <v>33</v>
      </c>
      <c r="O46" s="259">
        <v>123611</v>
      </c>
      <c r="P46" s="406">
        <f>S46/O46</f>
        <v>0</v>
      </c>
      <c r="Q46" s="409"/>
      <c r="R46" s="309"/>
      <c r="S46" s="411">
        <v>0</v>
      </c>
      <c r="T46" s="304"/>
      <c r="U46" s="305"/>
      <c r="V46" s="307"/>
      <c r="W46" s="305"/>
    </row>
    <row r="47" spans="3:23" s="29" customFormat="1" ht="30">
      <c r="C47" s="40"/>
      <c r="D47" s="21" t="s">
        <v>406</v>
      </c>
      <c r="E47" s="22" t="s">
        <v>112</v>
      </c>
      <c r="F47" s="415" t="s">
        <v>147</v>
      </c>
      <c r="G47" s="385" t="s">
        <v>145</v>
      </c>
      <c r="H47" s="400">
        <v>200900300</v>
      </c>
      <c r="I47" s="400">
        <v>43451</v>
      </c>
      <c r="J47" s="294" t="s">
        <v>33</v>
      </c>
      <c r="K47" s="314" t="s">
        <v>33</v>
      </c>
      <c r="L47" s="314" t="s">
        <v>33</v>
      </c>
      <c r="M47" s="314" t="s">
        <v>33</v>
      </c>
      <c r="N47" s="314" t="s">
        <v>33</v>
      </c>
      <c r="O47" s="259">
        <v>25000</v>
      </c>
      <c r="P47" s="406">
        <f>S47/O47</f>
        <v>0</v>
      </c>
      <c r="Q47" s="409"/>
      <c r="R47" s="410"/>
      <c r="S47" s="411">
        <v>0</v>
      </c>
      <c r="T47" s="304"/>
      <c r="U47" s="305"/>
      <c r="V47" s="307"/>
      <c r="W47" s="305"/>
    </row>
    <row r="48" spans="3:23" s="29" customFormat="1" ht="45">
      <c r="C48" s="40"/>
      <c r="D48" s="21" t="s">
        <v>406</v>
      </c>
      <c r="E48" s="432" t="s">
        <v>665</v>
      </c>
      <c r="F48" s="415" t="s">
        <v>132</v>
      </c>
      <c r="G48" s="385" t="s">
        <v>145</v>
      </c>
      <c r="H48" s="400">
        <v>200900300</v>
      </c>
      <c r="I48" s="400">
        <v>41866</v>
      </c>
      <c r="J48" s="295">
        <v>56.1</v>
      </c>
      <c r="K48" s="294" t="s">
        <v>33</v>
      </c>
      <c r="L48" s="294" t="s">
        <v>33</v>
      </c>
      <c r="M48" s="294" t="s">
        <v>33</v>
      </c>
      <c r="N48" s="295" t="s">
        <v>396</v>
      </c>
      <c r="O48" s="259">
        <v>3395716</v>
      </c>
      <c r="P48" s="406">
        <f>S48/O48</f>
        <v>0.032393757310682045</v>
      </c>
      <c r="Q48" s="409"/>
      <c r="R48" s="410"/>
      <c r="S48" s="302">
        <v>110000</v>
      </c>
      <c r="T48" s="304"/>
      <c r="U48" s="305"/>
      <c r="V48" s="307"/>
      <c r="W48" s="305"/>
    </row>
    <row r="49" spans="3:23" s="29" customFormat="1" ht="30">
      <c r="C49" s="40">
        <v>16</v>
      </c>
      <c r="D49" s="21"/>
      <c r="E49" s="664"/>
      <c r="F49" s="666" t="s">
        <v>124</v>
      </c>
      <c r="G49" s="497" t="s">
        <v>707</v>
      </c>
      <c r="H49" s="660" t="s">
        <v>866</v>
      </c>
      <c r="I49" s="660" t="s">
        <v>866</v>
      </c>
      <c r="J49" s="314"/>
      <c r="K49" s="314"/>
      <c r="L49" s="505" t="s">
        <v>709</v>
      </c>
      <c r="M49" s="314"/>
      <c r="N49" s="405"/>
      <c r="O49" s="309"/>
      <c r="P49" s="406"/>
      <c r="Q49" s="409"/>
      <c r="R49" s="411"/>
      <c r="S49" s="309"/>
      <c r="T49" s="304"/>
      <c r="U49" s="305"/>
      <c r="V49" s="307"/>
      <c r="W49" s="305"/>
    </row>
    <row r="50" spans="3:23" s="29" customFormat="1" ht="36.75">
      <c r="C50" s="40"/>
      <c r="D50" s="21"/>
      <c r="E50" s="665"/>
      <c r="F50" s="667" t="s">
        <v>26</v>
      </c>
      <c r="G50" s="436" t="s">
        <v>681</v>
      </c>
      <c r="H50" s="660" t="s">
        <v>866</v>
      </c>
      <c r="I50" s="660" t="s">
        <v>866</v>
      </c>
      <c r="J50" s="295">
        <v>50.4</v>
      </c>
      <c r="K50" s="294" t="s">
        <v>33</v>
      </c>
      <c r="L50" s="294" t="s">
        <v>33</v>
      </c>
      <c r="M50" s="295" t="s">
        <v>396</v>
      </c>
      <c r="N50" s="294" t="s">
        <v>33</v>
      </c>
      <c r="O50" s="259"/>
      <c r="P50" s="406"/>
      <c r="Q50" s="302"/>
      <c r="R50" s="413"/>
      <c r="S50" s="309"/>
      <c r="T50" s="304"/>
      <c r="U50" s="305">
        <v>500000</v>
      </c>
      <c r="V50" s="307"/>
      <c r="W50" s="305"/>
    </row>
    <row r="51" spans="3:23" s="29" customFormat="1" ht="56.25">
      <c r="C51" s="40"/>
      <c r="D51" s="21" t="s">
        <v>406</v>
      </c>
      <c r="E51" s="432" t="s">
        <v>669</v>
      </c>
      <c r="F51" s="338" t="s">
        <v>43</v>
      </c>
      <c r="G51" s="385" t="s">
        <v>119</v>
      </c>
      <c r="H51" s="399" t="s">
        <v>118</v>
      </c>
      <c r="I51" s="399"/>
      <c r="J51" s="432" t="s">
        <v>669</v>
      </c>
      <c r="K51" s="295" t="s">
        <v>396</v>
      </c>
      <c r="L51" s="294" t="s">
        <v>33</v>
      </c>
      <c r="M51" s="294" t="s">
        <v>33</v>
      </c>
      <c r="N51" s="295" t="s">
        <v>396</v>
      </c>
      <c r="O51" s="258" t="s">
        <v>37</v>
      </c>
      <c r="P51" s="406">
        <v>1</v>
      </c>
      <c r="Q51" s="409"/>
      <c r="R51" s="410"/>
      <c r="S51" s="309"/>
      <c r="T51" s="304"/>
      <c r="U51" s="305"/>
      <c r="V51" s="307"/>
      <c r="W51" s="305"/>
    </row>
    <row r="52" spans="3:23" s="29" customFormat="1" ht="45">
      <c r="C52" s="40"/>
      <c r="D52" s="21" t="s">
        <v>406</v>
      </c>
      <c r="E52" s="432" t="s">
        <v>669</v>
      </c>
      <c r="F52" s="338" t="s">
        <v>116</v>
      </c>
      <c r="G52" s="385" t="s">
        <v>123</v>
      </c>
      <c r="H52" s="399" t="s">
        <v>115</v>
      </c>
      <c r="I52" s="399"/>
      <c r="J52" s="295">
        <v>57.5</v>
      </c>
      <c r="K52" s="294" t="s">
        <v>33</v>
      </c>
      <c r="L52" s="294" t="s">
        <v>33</v>
      </c>
      <c r="M52" s="294" t="s">
        <v>33</v>
      </c>
      <c r="N52" s="295" t="s">
        <v>410</v>
      </c>
      <c r="O52" s="258">
        <v>40000</v>
      </c>
      <c r="P52" s="406">
        <v>1</v>
      </c>
      <c r="Q52" s="244"/>
      <c r="R52" s="410"/>
      <c r="S52" s="309"/>
      <c r="T52" s="304"/>
      <c r="U52" s="305"/>
      <c r="V52" s="307"/>
      <c r="W52" s="305"/>
    </row>
    <row r="53" spans="3:23" s="29" customFormat="1" ht="45">
      <c r="C53" s="40"/>
      <c r="D53" s="21" t="s">
        <v>406</v>
      </c>
      <c r="E53" s="21" t="s">
        <v>669</v>
      </c>
      <c r="F53" s="338" t="s">
        <v>116</v>
      </c>
      <c r="G53" s="385" t="s">
        <v>117</v>
      </c>
      <c r="H53" s="399" t="s">
        <v>115</v>
      </c>
      <c r="I53" s="399"/>
      <c r="J53" s="295">
        <v>57.5</v>
      </c>
      <c r="K53" s="294" t="s">
        <v>33</v>
      </c>
      <c r="L53" s="294" t="s">
        <v>33</v>
      </c>
      <c r="M53" s="294" t="s">
        <v>33</v>
      </c>
      <c r="N53" s="295" t="s">
        <v>396</v>
      </c>
      <c r="O53" s="309">
        <v>40000</v>
      </c>
      <c r="P53" s="406">
        <v>1</v>
      </c>
      <c r="Q53" s="305"/>
      <c r="R53" s="410"/>
      <c r="S53" s="412"/>
      <c r="T53" s="304"/>
      <c r="U53" s="305"/>
      <c r="V53" s="307"/>
      <c r="W53" s="305"/>
    </row>
    <row r="54" spans="3:23" s="29" customFormat="1" ht="45">
      <c r="C54" s="40">
        <v>17</v>
      </c>
      <c r="D54" s="21" t="s">
        <v>406</v>
      </c>
      <c r="E54" s="21" t="s">
        <v>669</v>
      </c>
      <c r="F54" s="338" t="s">
        <v>116</v>
      </c>
      <c r="G54" s="385" t="s">
        <v>125</v>
      </c>
      <c r="H54" s="399" t="s">
        <v>115</v>
      </c>
      <c r="I54" s="399"/>
      <c r="J54" s="295">
        <v>57.5</v>
      </c>
      <c r="K54" s="294" t="s">
        <v>33</v>
      </c>
      <c r="L54" s="294" t="s">
        <v>33</v>
      </c>
      <c r="M54" s="294" t="s">
        <v>33</v>
      </c>
      <c r="N54" s="295" t="s">
        <v>396</v>
      </c>
      <c r="O54" s="259">
        <v>40000</v>
      </c>
      <c r="P54" s="406">
        <v>1</v>
      </c>
      <c r="Q54" s="409"/>
      <c r="R54" s="410"/>
      <c r="S54" s="309"/>
      <c r="T54" s="368"/>
      <c r="U54" s="305"/>
      <c r="V54" s="307"/>
      <c r="W54" s="305"/>
    </row>
    <row r="55" spans="3:23" s="29" customFormat="1" ht="24">
      <c r="C55" s="40"/>
      <c r="D55" s="21" t="s">
        <v>406</v>
      </c>
      <c r="E55" s="22" t="s">
        <v>109</v>
      </c>
      <c r="F55" s="338" t="s">
        <v>121</v>
      </c>
      <c r="G55" s="385" t="s">
        <v>122</v>
      </c>
      <c r="H55" s="399"/>
      <c r="I55" s="399"/>
      <c r="J55" s="294" t="s">
        <v>33</v>
      </c>
      <c r="K55" s="314" t="s">
        <v>33</v>
      </c>
      <c r="L55" s="314" t="s">
        <v>33</v>
      </c>
      <c r="M55" s="403" t="s">
        <v>396</v>
      </c>
      <c r="N55" s="314" t="s">
        <v>33</v>
      </c>
      <c r="O55" s="411" t="s">
        <v>654</v>
      </c>
      <c r="P55" s="406" t="e">
        <f>#REF!/#REF!</f>
        <v>#REF!</v>
      </c>
      <c r="Q55" s="409"/>
      <c r="R55" s="309"/>
      <c r="S55" s="412"/>
      <c r="T55" s="368"/>
      <c r="U55" s="305"/>
      <c r="V55" s="307"/>
      <c r="W55" s="305"/>
    </row>
    <row r="56" spans="3:23" s="29" customFormat="1" ht="33.75">
      <c r="C56" s="40">
        <v>23</v>
      </c>
      <c r="D56" s="21"/>
      <c r="E56" s="668" t="s">
        <v>666</v>
      </c>
      <c r="F56" s="338"/>
      <c r="G56" s="385"/>
      <c r="H56" s="399"/>
      <c r="I56" s="399"/>
      <c r="J56" s="294"/>
      <c r="K56" s="314"/>
      <c r="L56" s="314"/>
      <c r="M56" s="403"/>
      <c r="N56" s="314"/>
      <c r="O56" s="411"/>
      <c r="P56" s="406"/>
      <c r="Q56" s="307"/>
      <c r="R56" s="309"/>
      <c r="S56" s="412"/>
      <c r="T56" s="304"/>
      <c r="U56" s="305"/>
      <c r="V56" s="307"/>
      <c r="W56" s="305"/>
    </row>
    <row r="57" spans="3:23" s="29" customFormat="1" ht="33.75">
      <c r="C57" s="40"/>
      <c r="D57" s="21"/>
      <c r="E57" s="669" t="s">
        <v>667</v>
      </c>
      <c r="F57" s="21"/>
      <c r="G57" s="104"/>
      <c r="H57" s="399"/>
      <c r="I57" s="399"/>
      <c r="J57" s="23"/>
      <c r="K57" s="23"/>
      <c r="L57" s="23"/>
      <c r="M57" s="23"/>
      <c r="N57" s="23"/>
      <c r="O57" s="27"/>
      <c r="P57" s="28"/>
      <c r="Q57" s="307"/>
      <c r="R57" s="410"/>
      <c r="S57" s="412"/>
      <c r="T57" s="304"/>
      <c r="U57" s="305"/>
      <c r="V57" s="307"/>
      <c r="W57" s="305"/>
    </row>
    <row r="58" spans="3:23" s="29" customFormat="1" ht="72">
      <c r="C58" s="40"/>
      <c r="D58" s="21"/>
      <c r="E58" s="434" t="s">
        <v>676</v>
      </c>
      <c r="F58" s="21"/>
      <c r="G58" s="21"/>
      <c r="H58" s="399"/>
      <c r="I58" s="399"/>
      <c r="J58" s="23"/>
      <c r="K58" s="23"/>
      <c r="L58" s="23"/>
      <c r="M58" s="23"/>
      <c r="N58" s="23"/>
      <c r="O58" s="27"/>
      <c r="P58" s="28"/>
      <c r="Q58" s="307"/>
      <c r="R58" s="308"/>
      <c r="S58" s="354"/>
      <c r="T58" s="304"/>
      <c r="U58" s="305"/>
      <c r="V58" s="307"/>
      <c r="W58" s="305"/>
    </row>
    <row r="59" spans="3:23" s="29" customFormat="1" ht="24">
      <c r="C59" s="40"/>
      <c r="D59" s="21"/>
      <c r="E59" s="436" t="s">
        <v>677</v>
      </c>
      <c r="F59" s="21"/>
      <c r="G59" s="21"/>
      <c r="H59" s="399"/>
      <c r="I59" s="399"/>
      <c r="J59" s="23"/>
      <c r="K59" s="23"/>
      <c r="L59" s="23"/>
      <c r="M59" s="23"/>
      <c r="N59" s="23"/>
      <c r="O59" s="27"/>
      <c r="P59" s="28"/>
      <c r="Q59" s="307"/>
      <c r="R59" s="308"/>
      <c r="S59" s="354"/>
      <c r="T59" s="304"/>
      <c r="U59" s="305"/>
      <c r="V59" s="307"/>
      <c r="W59" s="305"/>
    </row>
    <row r="60" spans="3:23" s="29" customFormat="1" ht="36">
      <c r="C60" s="40"/>
      <c r="D60" s="21"/>
      <c r="E60" s="431" t="s">
        <v>678</v>
      </c>
      <c r="F60" s="21"/>
      <c r="G60" s="21"/>
      <c r="H60" s="399"/>
      <c r="I60" s="399"/>
      <c r="J60" s="23"/>
      <c r="K60" s="23"/>
      <c r="L60" s="23"/>
      <c r="M60" s="23"/>
      <c r="N60" s="23"/>
      <c r="O60" s="27"/>
      <c r="P60" s="28"/>
      <c r="Q60" s="307"/>
      <c r="R60" s="308"/>
      <c r="S60" s="354"/>
      <c r="T60" s="304"/>
      <c r="U60" s="305"/>
      <c r="V60" s="307"/>
      <c r="W60" s="305"/>
    </row>
    <row r="61" spans="3:23" s="29" customFormat="1" ht="48">
      <c r="C61" s="40"/>
      <c r="D61" s="21"/>
      <c r="E61" s="433" t="s">
        <v>666</v>
      </c>
      <c r="F61" s="21"/>
      <c r="G61" s="386" t="s">
        <v>682</v>
      </c>
      <c r="H61" s="399"/>
      <c r="I61" s="399"/>
      <c r="J61" s="23"/>
      <c r="K61" s="23"/>
      <c r="L61" s="23"/>
      <c r="M61" s="23"/>
      <c r="N61" s="23"/>
      <c r="O61" s="27"/>
      <c r="P61" s="28"/>
      <c r="Q61" s="307"/>
      <c r="R61" s="308"/>
      <c r="S61" s="354"/>
      <c r="T61" s="304"/>
      <c r="U61" s="305"/>
      <c r="V61" s="307"/>
      <c r="W61" s="305">
        <v>200000</v>
      </c>
    </row>
    <row r="62" spans="3:23" s="29" customFormat="1" ht="12">
      <c r="C62" s="40">
        <v>24</v>
      </c>
      <c r="D62" s="171"/>
      <c r="E62" s="161"/>
      <c r="F62" s="89"/>
      <c r="G62" s="89" t="s">
        <v>484</v>
      </c>
      <c r="H62" s="169"/>
      <c r="I62" s="169"/>
      <c r="J62" s="169"/>
      <c r="K62" s="169"/>
      <c r="L62" s="169"/>
      <c r="M62" s="169" t="s">
        <v>660</v>
      </c>
      <c r="N62" s="169"/>
      <c r="O62" s="185">
        <f>SUM(O5:O61)</f>
        <v>20038462</v>
      </c>
      <c r="P62" s="181" t="s">
        <v>37</v>
      </c>
      <c r="Q62" s="185">
        <f aca="true" t="shared" si="0" ref="Q62:W62">SUM(Q5:Q61)</f>
        <v>3167589</v>
      </c>
      <c r="R62" s="185">
        <f t="shared" si="0"/>
        <v>25188</v>
      </c>
      <c r="S62" s="185">
        <f t="shared" si="0"/>
        <v>912968</v>
      </c>
      <c r="T62" s="185">
        <f t="shared" si="0"/>
        <v>0</v>
      </c>
      <c r="U62" s="185">
        <f t="shared" si="0"/>
        <v>975000</v>
      </c>
      <c r="V62" s="185">
        <f t="shared" si="0"/>
        <v>0</v>
      </c>
      <c r="W62" s="185">
        <f t="shared" si="0"/>
        <v>400000</v>
      </c>
    </row>
    <row r="63" spans="3:23" s="29" customFormat="1" ht="15">
      <c r="C63" s="40">
        <v>25</v>
      </c>
      <c r="D63" s="21"/>
      <c r="E63" s="22"/>
      <c r="F63" s="24"/>
      <c r="G63" s="24"/>
      <c r="H63" s="31"/>
      <c r="I63" s="31"/>
      <c r="J63" s="31"/>
      <c r="K63" s="31"/>
      <c r="L63" s="31"/>
      <c r="M63" s="31"/>
      <c r="N63" s="31"/>
      <c r="O63" s="34"/>
      <c r="P63" s="28"/>
      <c r="Q63" s="307"/>
      <c r="R63" s="308"/>
      <c r="S63" s="309"/>
      <c r="T63" s="304"/>
      <c r="U63" s="305"/>
      <c r="V63" s="307"/>
      <c r="W63" s="305"/>
    </row>
    <row r="64" spans="3:23" s="29" customFormat="1" ht="15">
      <c r="C64" s="40">
        <v>26</v>
      </c>
      <c r="D64" s="168"/>
      <c r="E64" s="161"/>
      <c r="F64" s="188"/>
      <c r="G64" s="189" t="s">
        <v>485</v>
      </c>
      <c r="H64" s="169"/>
      <c r="I64" s="187"/>
      <c r="J64" s="187"/>
      <c r="K64" s="187"/>
      <c r="L64" s="187"/>
      <c r="M64" s="187"/>
      <c r="N64" s="187"/>
      <c r="O64" s="183"/>
      <c r="P64" s="181" t="s">
        <v>37</v>
      </c>
      <c r="Q64" s="307"/>
      <c r="R64" s="308"/>
      <c r="S64" s="309"/>
      <c r="T64" s="304"/>
      <c r="U64" s="305"/>
      <c r="V64" s="307"/>
      <c r="W64" s="305"/>
    </row>
    <row r="65" spans="3:23" s="29" customFormat="1" ht="15">
      <c r="C65" s="40">
        <v>27</v>
      </c>
      <c r="D65" s="30"/>
      <c r="E65" s="22"/>
      <c r="F65" s="49"/>
      <c r="G65" s="36"/>
      <c r="H65" s="31"/>
      <c r="I65" s="88"/>
      <c r="J65" s="88"/>
      <c r="K65" s="88"/>
      <c r="L65" s="88"/>
      <c r="M65" s="88"/>
      <c r="N65" s="88"/>
      <c r="O65" s="87"/>
      <c r="P65" s="28"/>
      <c r="Q65" s="305"/>
      <c r="R65" s="308"/>
      <c r="S65" s="309"/>
      <c r="T65" s="304"/>
      <c r="U65" s="305"/>
      <c r="V65" s="307"/>
      <c r="W65" s="305"/>
    </row>
    <row r="66" spans="3:23" s="29" customFormat="1" ht="15">
      <c r="C66" s="40">
        <v>28</v>
      </c>
      <c r="D66" s="21"/>
      <c r="E66" s="22"/>
      <c r="F66" s="21"/>
      <c r="G66" s="89" t="s">
        <v>486</v>
      </c>
      <c r="H66" s="23"/>
      <c r="I66" s="23"/>
      <c r="J66" s="23"/>
      <c r="K66" s="23"/>
      <c r="L66" s="23"/>
      <c r="M66" s="23"/>
      <c r="N66" s="23"/>
      <c r="O66" s="182"/>
      <c r="P66" s="91"/>
      <c r="Q66" s="305"/>
      <c r="R66" s="308"/>
      <c r="S66" s="309"/>
      <c r="T66" s="304"/>
      <c r="U66" s="305"/>
      <c r="V66" s="307"/>
      <c r="W66" s="305"/>
    </row>
    <row r="67" spans="3:23" s="29" customFormat="1" ht="15">
      <c r="C67" s="40"/>
      <c r="D67" s="30"/>
      <c r="E67" s="37"/>
      <c r="F67" s="30"/>
      <c r="G67" s="24"/>
      <c r="H67" s="35"/>
      <c r="I67" s="35"/>
      <c r="J67" s="35"/>
      <c r="K67" s="35"/>
      <c r="L67" s="35"/>
      <c r="M67" s="35"/>
      <c r="N67" s="35"/>
      <c r="O67" s="87"/>
      <c r="P67" s="28"/>
      <c r="Q67" s="366"/>
      <c r="R67" s="308"/>
      <c r="S67" s="309"/>
      <c r="T67" s="304"/>
      <c r="U67" s="305"/>
      <c r="V67" s="307"/>
      <c r="W67" s="305"/>
    </row>
    <row r="68" spans="3:23" s="29" customFormat="1" ht="15">
      <c r="C68" s="40"/>
      <c r="D68" s="30"/>
      <c r="E68" s="37"/>
      <c r="F68" s="30"/>
      <c r="G68" s="89"/>
      <c r="H68" s="35"/>
      <c r="I68" s="35"/>
      <c r="J68" s="35"/>
      <c r="K68" s="35"/>
      <c r="L68" s="35"/>
      <c r="M68" s="35"/>
      <c r="N68" s="35"/>
      <c r="O68" s="92"/>
      <c r="P68" s="28"/>
      <c r="Q68" s="307"/>
      <c r="R68" s="308"/>
      <c r="S68" s="358"/>
      <c r="T68" s="355"/>
      <c r="U68" s="305"/>
      <c r="V68" s="307"/>
      <c r="W68" s="305"/>
    </row>
    <row r="69" spans="3:23" s="29" customFormat="1" ht="15">
      <c r="C69" s="40">
        <v>29</v>
      </c>
      <c r="D69" s="30"/>
      <c r="E69" s="37"/>
      <c r="F69" s="30"/>
      <c r="G69" s="36"/>
      <c r="H69" s="35"/>
      <c r="I69" s="35"/>
      <c r="J69" s="35"/>
      <c r="K69" s="35"/>
      <c r="L69" s="35"/>
      <c r="M69" s="35"/>
      <c r="N69" s="35"/>
      <c r="O69" s="183"/>
      <c r="P69" s="28"/>
      <c r="Q69" s="305"/>
      <c r="R69" s="308"/>
      <c r="S69" s="358"/>
      <c r="T69" s="304"/>
      <c r="U69" s="305"/>
      <c r="V69" s="307"/>
      <c r="W69" s="305"/>
    </row>
    <row r="70" spans="3:23" s="29" customFormat="1" ht="15">
      <c r="C70" s="40">
        <v>30</v>
      </c>
      <c r="D70" s="30"/>
      <c r="E70" s="37"/>
      <c r="F70" s="24"/>
      <c r="G70" s="89"/>
      <c r="H70" s="31"/>
      <c r="I70" s="31"/>
      <c r="J70" s="31"/>
      <c r="K70" s="31"/>
      <c r="L70" s="31"/>
      <c r="M70" s="31"/>
      <c r="N70" s="31"/>
      <c r="O70" s="182"/>
      <c r="P70" s="28"/>
      <c r="Q70" s="305"/>
      <c r="R70" s="308"/>
      <c r="S70" s="358"/>
      <c r="T70" s="304"/>
      <c r="U70" s="305"/>
      <c r="V70" s="307"/>
      <c r="W70" s="305"/>
    </row>
    <row r="71" spans="3:23" s="29" customFormat="1" ht="15">
      <c r="C71" s="40">
        <v>31</v>
      </c>
      <c r="D71" s="30"/>
      <c r="E71" s="37"/>
      <c r="F71" s="24"/>
      <c r="G71" s="24"/>
      <c r="H71" s="31"/>
      <c r="I71" s="31"/>
      <c r="J71" s="31"/>
      <c r="K71" s="31"/>
      <c r="L71" s="31"/>
      <c r="M71" s="31"/>
      <c r="N71" s="31"/>
      <c r="O71" s="182"/>
      <c r="P71" s="28"/>
      <c r="Q71" s="307"/>
      <c r="R71" s="308"/>
      <c r="S71" s="300"/>
      <c r="T71" s="355"/>
      <c r="U71" s="305"/>
      <c r="V71" s="307"/>
      <c r="W71" s="305"/>
    </row>
    <row r="72" spans="3:23" s="29" customFormat="1" ht="15">
      <c r="C72" s="40">
        <v>32</v>
      </c>
      <c r="D72" s="30"/>
      <c r="E72" s="37"/>
      <c r="F72" s="24"/>
      <c r="G72" s="89"/>
      <c r="H72" s="31"/>
      <c r="I72" s="31"/>
      <c r="J72" s="31"/>
      <c r="K72" s="31"/>
      <c r="L72" s="31"/>
      <c r="M72" s="31"/>
      <c r="N72" s="31"/>
      <c r="O72" s="184"/>
      <c r="P72" s="28"/>
      <c r="Q72" s="305"/>
      <c r="R72" s="303"/>
      <c r="S72" s="309"/>
      <c r="T72" s="304"/>
      <c r="U72" s="305"/>
      <c r="V72" s="307"/>
      <c r="W72" s="305"/>
    </row>
    <row r="73" spans="3:23" s="29" customFormat="1" ht="15">
      <c r="C73" s="40">
        <v>33</v>
      </c>
      <c r="D73" s="30"/>
      <c r="E73" s="37"/>
      <c r="F73" s="24"/>
      <c r="G73" s="24"/>
      <c r="H73" s="31"/>
      <c r="I73" s="31"/>
      <c r="J73" s="31"/>
      <c r="K73" s="31"/>
      <c r="L73" s="31"/>
      <c r="M73" s="31"/>
      <c r="N73" s="31"/>
      <c r="O73" s="26"/>
      <c r="P73" s="28"/>
      <c r="Q73" s="305"/>
      <c r="R73" s="303"/>
      <c r="S73" s="309"/>
      <c r="T73" s="304"/>
      <c r="U73" s="305"/>
      <c r="V73" s="307"/>
      <c r="W73" s="305"/>
    </row>
    <row r="74" spans="3:23" s="29" customFormat="1" ht="15">
      <c r="C74" s="40">
        <v>34</v>
      </c>
      <c r="D74" s="30"/>
      <c r="E74" s="37"/>
      <c r="F74" s="21"/>
      <c r="G74" s="89"/>
      <c r="H74" s="33"/>
      <c r="I74" s="33"/>
      <c r="J74" s="33"/>
      <c r="K74" s="33"/>
      <c r="L74" s="33"/>
      <c r="M74" s="33"/>
      <c r="N74" s="33"/>
      <c r="O74" s="90"/>
      <c r="P74" s="91"/>
      <c r="Q74" s="305"/>
      <c r="R74" s="367"/>
      <c r="S74" s="309"/>
      <c r="T74" s="304"/>
      <c r="U74" s="305"/>
      <c r="V74" s="307"/>
      <c r="W74" s="305"/>
    </row>
    <row r="75" spans="3:23" s="29" customFormat="1" ht="15.75" thickBot="1">
      <c r="C75" s="40">
        <v>35</v>
      </c>
      <c r="D75" s="30"/>
      <c r="E75" s="37"/>
      <c r="F75" s="21"/>
      <c r="G75" s="21"/>
      <c r="H75" s="33"/>
      <c r="I75" s="33"/>
      <c r="J75" s="33"/>
      <c r="K75" s="33"/>
      <c r="L75" s="33"/>
      <c r="M75" s="33"/>
      <c r="N75" s="33"/>
      <c r="O75" s="26"/>
      <c r="P75" s="28"/>
      <c r="Q75" s="362"/>
      <c r="R75" s="371"/>
      <c r="S75" s="395"/>
      <c r="T75" s="396"/>
      <c r="U75" s="362"/>
      <c r="V75" s="342"/>
      <c r="W75" s="362"/>
    </row>
    <row r="76" spans="3:23" s="29" customFormat="1" ht="15">
      <c r="C76" s="40">
        <v>36</v>
      </c>
      <c r="D76" s="30"/>
      <c r="E76" s="37"/>
      <c r="F76" s="21"/>
      <c r="G76" s="21"/>
      <c r="H76" s="23"/>
      <c r="I76" s="23"/>
      <c r="J76" s="23"/>
      <c r="K76" s="23"/>
      <c r="L76" s="23"/>
      <c r="M76" s="23"/>
      <c r="N76" s="23"/>
      <c r="O76" s="26"/>
      <c r="P76" s="28"/>
      <c r="Q76" s="340"/>
      <c r="R76" s="354"/>
      <c r="S76" s="354"/>
      <c r="T76" s="393"/>
      <c r="U76" s="359"/>
      <c r="V76" s="340"/>
      <c r="W76" s="359"/>
    </row>
    <row r="77" spans="3:23" s="29" customFormat="1" ht="15">
      <c r="C77" s="40">
        <v>37</v>
      </c>
      <c r="D77" s="30"/>
      <c r="E77" s="37"/>
      <c r="F77" s="21"/>
      <c r="G77" s="21"/>
      <c r="H77" s="23"/>
      <c r="I77" s="23"/>
      <c r="J77" s="23"/>
      <c r="K77" s="23"/>
      <c r="L77" s="23"/>
      <c r="M77" s="23"/>
      <c r="N77" s="23"/>
      <c r="O77" s="26"/>
      <c r="P77" s="28"/>
      <c r="Q77" s="305"/>
      <c r="R77" s="308"/>
      <c r="S77" s="309"/>
      <c r="T77" s="304"/>
      <c r="U77" s="305"/>
      <c r="V77" s="307"/>
      <c r="W77" s="305"/>
    </row>
    <row r="78" spans="3:23" s="29" customFormat="1" ht="15">
      <c r="C78" s="40">
        <v>38</v>
      </c>
      <c r="D78" s="30"/>
      <c r="E78" s="37"/>
      <c r="F78" s="21"/>
      <c r="G78" s="24"/>
      <c r="H78" s="122"/>
      <c r="I78" s="23"/>
      <c r="J78" s="23"/>
      <c r="K78" s="23"/>
      <c r="L78" s="23"/>
      <c r="M78" s="23"/>
      <c r="N78" s="23"/>
      <c r="O78" s="26"/>
      <c r="P78" s="28"/>
      <c r="Q78" s="307"/>
      <c r="R78" s="309"/>
      <c r="S78" s="309"/>
      <c r="T78" s="304"/>
      <c r="U78" s="305"/>
      <c r="V78" s="307"/>
      <c r="W78" s="305"/>
    </row>
    <row r="79" spans="3:23" s="29" customFormat="1" ht="15">
      <c r="C79" s="40"/>
      <c r="D79" s="30"/>
      <c r="E79" s="37"/>
      <c r="F79" s="21"/>
      <c r="G79" s="24"/>
      <c r="H79" s="122"/>
      <c r="I79" s="23"/>
      <c r="J79" s="23"/>
      <c r="K79" s="23"/>
      <c r="L79" s="23"/>
      <c r="M79" s="23"/>
      <c r="N79" s="23"/>
      <c r="O79" s="26"/>
      <c r="P79" s="28"/>
      <c r="Q79" s="307"/>
      <c r="R79" s="309"/>
      <c r="S79" s="309"/>
      <c r="T79" s="304"/>
      <c r="U79" s="305"/>
      <c r="V79" s="307"/>
      <c r="W79" s="305"/>
    </row>
    <row r="80" spans="3:23" s="29" customFormat="1" ht="15">
      <c r="C80" s="40"/>
      <c r="D80" s="30"/>
      <c r="E80" s="37"/>
      <c r="F80" s="21"/>
      <c r="G80" s="89"/>
      <c r="H80" s="23"/>
      <c r="I80" s="23"/>
      <c r="J80" s="23"/>
      <c r="K80" s="23"/>
      <c r="L80" s="23"/>
      <c r="M80" s="23"/>
      <c r="N80" s="23"/>
      <c r="O80" s="90"/>
      <c r="P80" s="28"/>
      <c r="Q80" s="307"/>
      <c r="R80" s="308"/>
      <c r="S80" s="309"/>
      <c r="T80" s="304"/>
      <c r="U80" s="305"/>
      <c r="V80" s="307"/>
      <c r="W80" s="305"/>
    </row>
    <row r="81" spans="3:23" s="29" customFormat="1" ht="15">
      <c r="C81" s="40"/>
      <c r="D81" s="30"/>
      <c r="E81" s="37"/>
      <c r="F81" s="21"/>
      <c r="G81" s="24"/>
      <c r="H81" s="23"/>
      <c r="I81" s="23"/>
      <c r="J81" s="23"/>
      <c r="K81" s="23"/>
      <c r="L81" s="23"/>
      <c r="M81" s="23"/>
      <c r="N81" s="23"/>
      <c r="O81" s="26"/>
      <c r="P81" s="28"/>
      <c r="Q81" s="307"/>
      <c r="R81" s="308"/>
      <c r="S81" s="309"/>
      <c r="T81" s="304"/>
      <c r="U81" s="305"/>
      <c r="V81" s="307"/>
      <c r="W81" s="305"/>
    </row>
    <row r="82" spans="3:23" s="29" customFormat="1" ht="15">
      <c r="C82" s="40">
        <v>39</v>
      </c>
      <c r="D82" s="32"/>
      <c r="E82" s="22"/>
      <c r="F82" s="24"/>
      <c r="G82" s="89"/>
      <c r="H82" s="31"/>
      <c r="I82" s="31"/>
      <c r="J82" s="31"/>
      <c r="K82" s="31"/>
      <c r="L82" s="31"/>
      <c r="M82" s="31"/>
      <c r="N82" s="31"/>
      <c r="O82" s="93"/>
      <c r="P82" s="28"/>
      <c r="Q82" s="307"/>
      <c r="R82" s="308"/>
      <c r="S82" s="309"/>
      <c r="T82" s="304"/>
      <c r="U82" s="305"/>
      <c r="V82" s="307"/>
      <c r="W82" s="305"/>
    </row>
    <row r="83" spans="3:23" s="29" customFormat="1" ht="15">
      <c r="C83" s="40">
        <v>40</v>
      </c>
      <c r="D83" s="32"/>
      <c r="E83" s="22"/>
      <c r="F83" s="24"/>
      <c r="G83" s="24"/>
      <c r="H83" s="31"/>
      <c r="I83" s="31"/>
      <c r="J83" s="31"/>
      <c r="K83" s="31"/>
      <c r="L83" s="31"/>
      <c r="M83" s="31"/>
      <c r="N83" s="31"/>
      <c r="O83" s="34"/>
      <c r="P83" s="28"/>
      <c r="Q83" s="307"/>
      <c r="R83" s="308"/>
      <c r="S83" s="309"/>
      <c r="T83" s="304"/>
      <c r="U83" s="305"/>
      <c r="V83" s="307"/>
      <c r="W83" s="305"/>
    </row>
    <row r="84" spans="3:23" s="29" customFormat="1" ht="15">
      <c r="C84" s="40">
        <v>41</v>
      </c>
      <c r="D84" s="21"/>
      <c r="E84" s="22"/>
      <c r="F84" s="21"/>
      <c r="G84" s="89"/>
      <c r="H84" s="23"/>
      <c r="I84" s="23"/>
      <c r="J84" s="23"/>
      <c r="K84" s="23"/>
      <c r="L84" s="23"/>
      <c r="M84" s="23"/>
      <c r="N84" s="23"/>
      <c r="O84" s="26"/>
      <c r="P84" s="28"/>
      <c r="Q84" s="307"/>
      <c r="R84" s="308"/>
      <c r="S84" s="309"/>
      <c r="T84" s="304"/>
      <c r="U84" s="305"/>
      <c r="V84" s="307"/>
      <c r="W84" s="305"/>
    </row>
    <row r="85" spans="3:23" s="29" customFormat="1" ht="15">
      <c r="C85" s="40">
        <v>42</v>
      </c>
      <c r="D85" s="21"/>
      <c r="E85" s="22"/>
      <c r="F85" s="21"/>
      <c r="G85" s="24"/>
      <c r="H85" s="23"/>
      <c r="I85" s="23"/>
      <c r="J85" s="23"/>
      <c r="K85" s="23"/>
      <c r="L85" s="23"/>
      <c r="M85" s="23"/>
      <c r="N85" s="23"/>
      <c r="O85" s="26"/>
      <c r="P85" s="28"/>
      <c r="Q85" s="305"/>
      <c r="R85" s="308"/>
      <c r="S85" s="309"/>
      <c r="T85" s="304"/>
      <c r="U85" s="305"/>
      <c r="V85" s="307"/>
      <c r="W85" s="305"/>
    </row>
    <row r="86" spans="3:23" s="29" customFormat="1" ht="15">
      <c r="C86" s="40"/>
      <c r="D86" s="21"/>
      <c r="E86" s="22"/>
      <c r="F86" s="21"/>
      <c r="G86" s="24"/>
      <c r="H86" s="23"/>
      <c r="I86" s="23"/>
      <c r="J86" s="23"/>
      <c r="K86" s="23"/>
      <c r="L86" s="23"/>
      <c r="M86" s="23"/>
      <c r="N86" s="23"/>
      <c r="O86" s="26"/>
      <c r="P86" s="28"/>
      <c r="Q86" s="307"/>
      <c r="R86" s="309"/>
      <c r="S86" s="309"/>
      <c r="T86" s="304"/>
      <c r="U86" s="305"/>
      <c r="V86" s="307"/>
      <c r="W86" s="305"/>
    </row>
    <row r="87" spans="3:23" s="29" customFormat="1" ht="15">
      <c r="C87" s="40"/>
      <c r="D87" s="21"/>
      <c r="E87" s="22"/>
      <c r="F87" s="21"/>
      <c r="G87" s="24"/>
      <c r="H87" s="23"/>
      <c r="I87" s="23"/>
      <c r="J87" s="23"/>
      <c r="K87" s="23"/>
      <c r="L87" s="23"/>
      <c r="M87" s="23"/>
      <c r="N87" s="23"/>
      <c r="O87" s="26"/>
      <c r="P87" s="28"/>
      <c r="Q87" s="363"/>
      <c r="R87" s="308"/>
      <c r="S87" s="309"/>
      <c r="T87" s="304"/>
      <c r="U87" s="369"/>
      <c r="V87" s="307"/>
      <c r="W87" s="305"/>
    </row>
    <row r="88" spans="3:23" s="29" customFormat="1" ht="15">
      <c r="C88" s="40"/>
      <c r="D88" s="21"/>
      <c r="E88" s="22"/>
      <c r="F88" s="21"/>
      <c r="G88" s="24"/>
      <c r="H88" s="23"/>
      <c r="I88" s="23"/>
      <c r="J88" s="23"/>
      <c r="K88" s="23"/>
      <c r="L88" s="23"/>
      <c r="M88" s="23"/>
      <c r="N88" s="23"/>
      <c r="O88" s="26"/>
      <c r="P88" s="28"/>
      <c r="Q88" s="363"/>
      <c r="R88" s="308"/>
      <c r="S88" s="309"/>
      <c r="T88" s="304"/>
      <c r="U88" s="305"/>
      <c r="V88" s="307"/>
      <c r="W88" s="305">
        <v>291000</v>
      </c>
    </row>
    <row r="89" spans="4:23" ht="15">
      <c r="D89" s="3"/>
      <c r="E89" s="3"/>
      <c r="F89" s="4"/>
      <c r="G89" s="99"/>
      <c r="H89" s="20"/>
      <c r="I89" s="20"/>
      <c r="J89" s="20"/>
      <c r="K89" s="20"/>
      <c r="L89" s="20"/>
      <c r="M89" s="20"/>
      <c r="N89" s="20"/>
      <c r="O89" s="68"/>
      <c r="P89" s="3"/>
      <c r="Q89" s="307"/>
      <c r="R89" s="308"/>
      <c r="S89" s="309"/>
      <c r="T89" s="304"/>
      <c r="U89" s="305"/>
      <c r="V89" s="307"/>
      <c r="W89" s="305"/>
    </row>
    <row r="90" spans="17:23" ht="15">
      <c r="Q90" s="307"/>
      <c r="R90" s="309"/>
      <c r="S90" s="309"/>
      <c r="T90" s="304"/>
      <c r="U90" s="305"/>
      <c r="V90" s="307"/>
      <c r="W90" s="305"/>
    </row>
    <row r="91" spans="17:23" ht="15">
      <c r="Q91" s="307"/>
      <c r="R91" s="309"/>
      <c r="S91" s="309"/>
      <c r="T91" s="304"/>
      <c r="U91" s="305"/>
      <c r="V91" s="307"/>
      <c r="W91" s="305"/>
    </row>
    <row r="92" spans="17:23" ht="15">
      <c r="Q92" s="305"/>
      <c r="R92" s="308"/>
      <c r="S92" s="309"/>
      <c r="T92" s="304"/>
      <c r="U92" s="305"/>
      <c r="V92" s="307"/>
      <c r="W92" s="305"/>
    </row>
    <row r="93" spans="17:23" ht="15">
      <c r="Q93" s="307"/>
      <c r="R93" s="308"/>
      <c r="S93" s="309"/>
      <c r="T93" s="304"/>
      <c r="U93" s="305"/>
      <c r="V93" s="307"/>
      <c r="W93" s="305"/>
    </row>
    <row r="94" spans="17:23" ht="15">
      <c r="Q94" s="307"/>
      <c r="R94" s="309"/>
      <c r="S94" s="309"/>
      <c r="T94" s="304"/>
      <c r="U94" s="305"/>
      <c r="V94" s="307"/>
      <c r="W94" s="305"/>
    </row>
    <row r="95" spans="17:23" ht="15">
      <c r="Q95" s="307"/>
      <c r="R95" s="309"/>
      <c r="S95" s="309"/>
      <c r="T95" s="304"/>
      <c r="U95" s="305"/>
      <c r="V95" s="307"/>
      <c r="W95" s="305"/>
    </row>
    <row r="96" spans="17:23" ht="15">
      <c r="Q96" s="307"/>
      <c r="R96" s="309"/>
      <c r="S96" s="309"/>
      <c r="T96" s="304"/>
      <c r="U96" s="305"/>
      <c r="V96" s="307"/>
      <c r="W96" s="305"/>
    </row>
    <row r="97" spans="17:23" ht="15">
      <c r="Q97" s="307"/>
      <c r="R97" s="308"/>
      <c r="S97" s="354"/>
      <c r="T97" s="304"/>
      <c r="U97" s="305"/>
      <c r="V97" s="307"/>
      <c r="W97" s="305"/>
    </row>
    <row r="98" spans="17:23" ht="15">
      <c r="Q98" s="307"/>
      <c r="R98" s="308"/>
      <c r="S98" s="354"/>
      <c r="T98" s="304"/>
      <c r="U98" s="305"/>
      <c r="V98" s="307"/>
      <c r="W98" s="305"/>
    </row>
    <row r="99" spans="17:23" ht="15">
      <c r="Q99" s="307"/>
      <c r="R99" s="308"/>
      <c r="S99" s="354"/>
      <c r="T99" s="304"/>
      <c r="U99" s="305"/>
      <c r="V99" s="307"/>
      <c r="W99" s="305"/>
    </row>
    <row r="100" spans="17:23" ht="15">
      <c r="Q100" s="307"/>
      <c r="R100" s="308"/>
      <c r="S100" s="354"/>
      <c r="T100" s="304"/>
      <c r="U100" s="305"/>
      <c r="V100" s="307"/>
      <c r="W100" s="305"/>
    </row>
    <row r="101" spans="17:23" ht="15">
      <c r="Q101" s="307"/>
      <c r="R101" s="308"/>
      <c r="S101" s="354"/>
      <c r="T101" s="304"/>
      <c r="U101" s="305"/>
      <c r="V101" s="307"/>
      <c r="W101" s="305"/>
    </row>
    <row r="102" spans="17:23" ht="15">
      <c r="Q102" s="307"/>
      <c r="R102" s="308"/>
      <c r="S102" s="354"/>
      <c r="T102" s="304"/>
      <c r="U102" s="305"/>
      <c r="V102" s="307"/>
      <c r="W102" s="305"/>
    </row>
    <row r="103" spans="17:23" ht="15">
      <c r="Q103" s="307"/>
      <c r="R103" s="308"/>
      <c r="S103" s="354"/>
      <c r="T103" s="304"/>
      <c r="U103" s="305"/>
      <c r="V103" s="307"/>
      <c r="W103" s="305"/>
    </row>
    <row r="104" spans="17:23" ht="15">
      <c r="Q104" s="307"/>
      <c r="R104" s="308"/>
      <c r="S104" s="354"/>
      <c r="T104" s="304"/>
      <c r="U104" s="305"/>
      <c r="V104" s="307"/>
      <c r="W104" s="305"/>
    </row>
    <row r="105" spans="17:23" ht="15">
      <c r="Q105" s="307"/>
      <c r="R105" s="308"/>
      <c r="S105" s="354"/>
      <c r="T105" s="304"/>
      <c r="U105" s="305"/>
      <c r="V105" s="307"/>
      <c r="W105" s="305"/>
    </row>
    <row r="106" spans="17:23" ht="15">
      <c r="Q106" s="307"/>
      <c r="R106" s="308"/>
      <c r="S106" s="354"/>
      <c r="T106" s="304"/>
      <c r="U106" s="305"/>
      <c r="V106" s="307"/>
      <c r="W106" s="305"/>
    </row>
    <row r="107" spans="17:23" ht="15">
      <c r="Q107" s="307"/>
      <c r="R107" s="309"/>
      <c r="S107" s="309"/>
      <c r="T107" s="304"/>
      <c r="U107" s="305"/>
      <c r="V107" s="307"/>
      <c r="W107" s="305"/>
    </row>
    <row r="108" spans="17:23" ht="15">
      <c r="Q108" s="307"/>
      <c r="R108" s="308"/>
      <c r="S108" s="354"/>
      <c r="T108" s="304"/>
      <c r="U108" s="305"/>
      <c r="V108" s="307"/>
      <c r="W108" s="305"/>
    </row>
    <row r="109" spans="17:23" ht="15">
      <c r="Q109" s="307"/>
      <c r="R109" s="308"/>
      <c r="S109" s="354"/>
      <c r="T109" s="304"/>
      <c r="U109" s="305"/>
      <c r="V109" s="307"/>
      <c r="W109" s="305"/>
    </row>
    <row r="110" spans="17:23" ht="15">
      <c r="Q110" s="307"/>
      <c r="R110" s="308"/>
      <c r="S110" s="309"/>
      <c r="T110" s="372"/>
      <c r="U110" s="305"/>
      <c r="V110" s="307"/>
      <c r="W110" s="305"/>
    </row>
    <row r="111" spans="17:23" ht="15">
      <c r="Q111" s="307"/>
      <c r="R111" s="308"/>
      <c r="S111" s="309"/>
      <c r="T111" s="304"/>
      <c r="U111" s="305"/>
      <c r="V111" s="307"/>
      <c r="W111" s="305"/>
    </row>
    <row r="112" spans="17:23" ht="15">
      <c r="Q112" s="307"/>
      <c r="R112" s="308"/>
      <c r="S112" s="309"/>
      <c r="T112" s="304"/>
      <c r="U112" s="305"/>
      <c r="V112" s="307"/>
      <c r="W112" s="305"/>
    </row>
    <row r="113" spans="17:23" ht="15">
      <c r="Q113" s="307"/>
      <c r="R113" s="308"/>
      <c r="S113" s="309"/>
      <c r="T113" s="304"/>
      <c r="U113" s="305"/>
      <c r="V113" s="307"/>
      <c r="W113" s="305"/>
    </row>
    <row r="114" spans="17:23" ht="15">
      <c r="Q114" s="307"/>
      <c r="R114" s="308"/>
      <c r="S114" s="309"/>
      <c r="T114" s="304"/>
      <c r="U114" s="305"/>
      <c r="V114" s="307"/>
      <c r="W114" s="305"/>
    </row>
    <row r="115" spans="17:23" ht="15">
      <c r="Q115" s="305"/>
      <c r="R115" s="308"/>
      <c r="S115" s="309"/>
      <c r="T115" s="304"/>
      <c r="U115" s="305"/>
      <c r="V115" s="307"/>
      <c r="W115" s="305"/>
    </row>
    <row r="116" spans="17:23" ht="15">
      <c r="Q116" s="297"/>
      <c r="R116" s="373"/>
      <c r="S116" s="309"/>
      <c r="T116" s="304"/>
      <c r="U116" s="305"/>
      <c r="V116" s="307"/>
      <c r="W116" s="305"/>
    </row>
    <row r="117" spans="17:23" ht="15">
      <c r="Q117" s="307"/>
      <c r="R117" s="309"/>
      <c r="S117" s="309"/>
      <c r="T117" s="304"/>
      <c r="U117" s="305"/>
      <c r="V117" s="307"/>
      <c r="W117" s="305"/>
    </row>
    <row r="118" spans="17:23" ht="15">
      <c r="Q118" s="307"/>
      <c r="R118" s="308"/>
      <c r="S118" s="309"/>
      <c r="T118" s="304"/>
      <c r="U118" s="305"/>
      <c r="V118" s="307"/>
      <c r="W118" s="305"/>
    </row>
    <row r="119" spans="17:23" ht="15">
      <c r="Q119" s="374"/>
      <c r="R119" s="375"/>
      <c r="S119" s="370"/>
      <c r="T119" s="376"/>
      <c r="U119" s="366"/>
      <c r="V119" s="374"/>
      <c r="W119" s="366"/>
    </row>
    <row r="120" spans="17:23" ht="15">
      <c r="Q120" s="340"/>
      <c r="R120" s="308"/>
      <c r="S120" s="309"/>
      <c r="T120" s="304"/>
      <c r="U120" s="305"/>
      <c r="V120" s="307"/>
      <c r="W120" s="305"/>
    </row>
    <row r="121" spans="17:23" ht="15">
      <c r="Q121" s="288"/>
      <c r="R121" s="288"/>
      <c r="S121" s="288"/>
      <c r="T121" s="288"/>
      <c r="U121" s="288"/>
      <c r="V121" s="288">
        <f>SUM(V5:V120)</f>
        <v>0</v>
      </c>
      <c r="W121" s="288">
        <f>SUM(W5:W120)</f>
        <v>1091000</v>
      </c>
    </row>
    <row r="122" spans="17:23" ht="15">
      <c r="Q122" s="290"/>
      <c r="R122" s="269"/>
      <c r="S122" s="258"/>
      <c r="T122" s="234"/>
      <c r="U122" s="365"/>
      <c r="V122" s="108"/>
      <c r="W122" s="244"/>
    </row>
    <row r="123" spans="17:23" ht="15">
      <c r="Q123" s="290"/>
      <c r="R123" s="269"/>
      <c r="S123" s="26"/>
      <c r="T123" s="231"/>
      <c r="U123" s="305"/>
      <c r="V123" s="108"/>
      <c r="W123" s="244"/>
    </row>
    <row r="124" spans="17:23" ht="15">
      <c r="Q124" s="108"/>
      <c r="R124" s="269"/>
      <c r="S124" s="258"/>
      <c r="T124" s="231"/>
      <c r="U124" s="305"/>
      <c r="V124" s="108"/>
      <c r="W124" s="244"/>
    </row>
    <row r="125" spans="17:23" ht="15">
      <c r="Q125" s="233"/>
      <c r="R125" s="269"/>
      <c r="S125" s="258"/>
      <c r="T125" s="231"/>
      <c r="U125" s="305"/>
      <c r="V125" s="108"/>
      <c r="W125" s="244"/>
    </row>
    <row r="126" spans="17:23" ht="15">
      <c r="Q126" s="108"/>
      <c r="R126" s="269"/>
      <c r="S126" s="258"/>
      <c r="T126" s="231"/>
      <c r="U126" s="305"/>
      <c r="V126" s="108"/>
      <c r="W126" s="244"/>
    </row>
    <row r="127" spans="17:23" ht="15">
      <c r="Q127" s="109"/>
      <c r="R127" s="270"/>
      <c r="S127" s="259"/>
      <c r="T127" s="230"/>
      <c r="U127" s="302"/>
      <c r="V127" s="109"/>
      <c r="W127" s="240"/>
    </row>
    <row r="128" spans="17:23" ht="15">
      <c r="Q128" s="109"/>
      <c r="R128" s="270"/>
      <c r="S128" s="259"/>
      <c r="T128" s="230"/>
      <c r="U128" s="302"/>
      <c r="V128" s="109"/>
      <c r="W128" s="240"/>
    </row>
    <row r="129" spans="17:23" ht="15">
      <c r="Q129" s="109"/>
      <c r="R129" s="270"/>
      <c r="S129" s="259"/>
      <c r="T129" s="109"/>
      <c r="U129" s="302"/>
      <c r="V129" s="109"/>
      <c r="W129" s="240"/>
    </row>
    <row r="130" spans="17:23" ht="15">
      <c r="Q130" s="109"/>
      <c r="R130" s="270"/>
      <c r="S130" s="259"/>
      <c r="T130" s="109"/>
      <c r="U130" s="302"/>
      <c r="V130" s="109"/>
      <c r="W130" s="249"/>
    </row>
    <row r="131" spans="17:23" ht="15">
      <c r="Q131" s="109"/>
      <c r="R131" s="270"/>
      <c r="S131" s="259"/>
      <c r="T131" s="109"/>
      <c r="U131" s="302"/>
      <c r="V131" s="109"/>
      <c r="W131" s="249"/>
    </row>
    <row r="132" spans="17:23" ht="15">
      <c r="Q132" s="109"/>
      <c r="R132" s="270"/>
      <c r="S132" s="259"/>
      <c r="T132" s="109"/>
      <c r="U132" s="302"/>
      <c r="V132" s="109"/>
      <c r="W132" s="242"/>
    </row>
    <row r="133" spans="17:23" ht="15.75">
      <c r="Q133" s="227"/>
      <c r="R133" s="271"/>
      <c r="S133" s="260"/>
      <c r="T133" s="227"/>
      <c r="U133" s="243"/>
      <c r="V133" s="227"/>
      <c r="W133" s="250"/>
    </row>
    <row r="134" spans="17:23" ht="15">
      <c r="Q134" s="109"/>
      <c r="R134" s="270"/>
      <c r="S134" s="259"/>
      <c r="T134" s="109"/>
      <c r="U134" s="302"/>
      <c r="V134" s="109"/>
      <c r="W134" s="242"/>
    </row>
    <row r="135" spans="17:23" ht="15">
      <c r="Q135" s="109"/>
      <c r="R135" s="270"/>
      <c r="S135" s="259"/>
      <c r="T135" s="109"/>
      <c r="U135" s="302"/>
      <c r="V135" s="109"/>
      <c r="W135" s="240"/>
    </row>
    <row r="136" spans="17:23" ht="15">
      <c r="Q136" s="109"/>
      <c r="R136" s="270"/>
      <c r="S136" s="259"/>
      <c r="T136" s="109"/>
      <c r="U136" s="302"/>
      <c r="V136" s="109"/>
      <c r="W136" s="240"/>
    </row>
    <row r="137" spans="17:23" ht="15">
      <c r="Q137" s="48"/>
      <c r="R137" s="273"/>
      <c r="S137" s="262"/>
      <c r="T137" s="48"/>
      <c r="U137" s="360"/>
      <c r="V137" s="48"/>
      <c r="W137" s="242"/>
    </row>
    <row r="138" spans="17:23" ht="15">
      <c r="Q138" s="48"/>
      <c r="R138" s="273"/>
      <c r="S138" s="262"/>
      <c r="T138" s="48"/>
      <c r="U138" s="360"/>
      <c r="V138" s="48"/>
      <c r="W138" s="242"/>
    </row>
    <row r="139" spans="17:23" ht="15">
      <c r="Q139" s="48"/>
      <c r="R139" s="273"/>
      <c r="S139" s="262"/>
      <c r="T139" s="48"/>
      <c r="U139" s="360"/>
      <c r="V139" s="48"/>
      <c r="W139" s="242"/>
    </row>
    <row r="140" spans="17:23" ht="15">
      <c r="Q140" s="48"/>
      <c r="R140" s="273"/>
      <c r="S140" s="262"/>
      <c r="T140" s="48"/>
      <c r="U140" s="360"/>
      <c r="V140" s="48"/>
      <c r="W140" s="242"/>
    </row>
    <row r="141" spans="17:23" ht="15">
      <c r="Q141" s="48"/>
      <c r="R141" s="273"/>
      <c r="S141" s="262"/>
      <c r="T141" s="48"/>
      <c r="U141" s="360"/>
      <c r="V141" s="48"/>
      <c r="W141" s="242"/>
    </row>
    <row r="142" spans="17:23" ht="15">
      <c r="Q142" s="48"/>
      <c r="R142" s="273"/>
      <c r="S142" s="262"/>
      <c r="T142" s="48"/>
      <c r="U142" s="360"/>
      <c r="V142" s="48"/>
      <c r="W142" s="242"/>
    </row>
    <row r="143" spans="17:23" ht="15">
      <c r="Q143" s="48"/>
      <c r="R143" s="273"/>
      <c r="S143" s="262"/>
      <c r="T143" s="48"/>
      <c r="U143" s="360"/>
      <c r="V143" s="48"/>
      <c r="W143" s="242"/>
    </row>
    <row r="144" spans="17:23" ht="15">
      <c r="Q144" s="48"/>
      <c r="R144" s="273"/>
      <c r="S144" s="262"/>
      <c r="T144" s="48"/>
      <c r="U144" s="360"/>
      <c r="V144" s="48"/>
      <c r="W144" s="242"/>
    </row>
    <row r="145" spans="17:23" ht="15">
      <c r="Q145" s="48"/>
      <c r="R145" s="273"/>
      <c r="S145" s="262"/>
      <c r="T145" s="48"/>
      <c r="U145" s="360"/>
      <c r="V145" s="48"/>
      <c r="W145" s="242"/>
    </row>
    <row r="146" spans="17:23" ht="15">
      <c r="Q146" s="48"/>
      <c r="R146" s="273"/>
      <c r="S146" s="262"/>
      <c r="T146" s="48"/>
      <c r="U146" s="360"/>
      <c r="V146" s="48"/>
      <c r="W146" s="242"/>
    </row>
    <row r="147" spans="17:23" ht="15">
      <c r="Q147" s="48"/>
      <c r="R147" s="273"/>
      <c r="S147" s="262"/>
      <c r="T147" s="48"/>
      <c r="U147" s="360"/>
      <c r="V147" s="48"/>
      <c r="W147" s="242"/>
    </row>
    <row r="148" spans="17:23" ht="15">
      <c r="Q148" s="48"/>
      <c r="R148" s="273"/>
      <c r="S148" s="262"/>
      <c r="T148" s="48"/>
      <c r="U148" s="360"/>
      <c r="V148" s="48"/>
      <c r="W148" s="242"/>
    </row>
    <row r="149" spans="17:23" ht="15">
      <c r="Q149" s="48"/>
      <c r="R149" s="273"/>
      <c r="S149" s="262"/>
      <c r="T149" s="48"/>
      <c r="U149" s="360"/>
      <c r="V149" s="48"/>
      <c r="W149" s="242"/>
    </row>
    <row r="150" spans="17:23" ht="15">
      <c r="Q150" s="48"/>
      <c r="R150" s="273"/>
      <c r="S150" s="262"/>
      <c r="T150" s="48"/>
      <c r="U150" s="360"/>
      <c r="V150" s="48"/>
      <c r="W150" s="242"/>
    </row>
    <row r="151" spans="17:23" ht="15">
      <c r="Q151" s="48"/>
      <c r="R151" s="273"/>
      <c r="S151" s="262"/>
      <c r="T151" s="48"/>
      <c r="U151" s="360"/>
      <c r="V151" s="48"/>
      <c r="W151" s="242"/>
    </row>
    <row r="152" spans="17:23" ht="15">
      <c r="Q152" s="48"/>
      <c r="R152" s="273"/>
      <c r="S152" s="262"/>
      <c r="T152" s="48"/>
      <c r="U152" s="360"/>
      <c r="V152" s="48"/>
      <c r="W152" s="242"/>
    </row>
    <row r="153" spans="17:23" ht="15">
      <c r="Q153" s="48"/>
      <c r="R153" s="273"/>
      <c r="S153" s="262"/>
      <c r="T153" s="48"/>
      <c r="U153" s="360"/>
      <c r="V153" s="48"/>
      <c r="W153" s="242"/>
    </row>
    <row r="154" spans="17:23" ht="15">
      <c r="Q154" s="48"/>
      <c r="R154" s="273"/>
      <c r="S154" s="262"/>
      <c r="T154" s="48"/>
      <c r="U154" s="360"/>
      <c r="V154" s="48"/>
      <c r="W154" s="242"/>
    </row>
    <row r="155" spans="17:23" ht="15">
      <c r="Q155" s="48"/>
      <c r="R155" s="273"/>
      <c r="S155" s="262"/>
      <c r="T155" s="48"/>
      <c r="U155" s="360"/>
      <c r="V155" s="48"/>
      <c r="W155" s="242"/>
    </row>
    <row r="156" spans="17:23" ht="15">
      <c r="Q156" s="48"/>
      <c r="R156" s="273"/>
      <c r="S156" s="262"/>
      <c r="T156" s="48"/>
      <c r="U156" s="360"/>
      <c r="V156" s="48"/>
      <c r="W156" s="242"/>
    </row>
    <row r="157" spans="17:23" ht="15">
      <c r="Q157" s="48"/>
      <c r="R157" s="273"/>
      <c r="S157" s="262"/>
      <c r="T157" s="48"/>
      <c r="U157" s="360"/>
      <c r="V157" s="48"/>
      <c r="W157" s="242"/>
    </row>
    <row r="158" spans="17:23" ht="15">
      <c r="Q158" s="48"/>
      <c r="R158" s="273"/>
      <c r="S158" s="262"/>
      <c r="T158" s="48"/>
      <c r="U158" s="360"/>
      <c r="V158" s="48"/>
      <c r="W158" s="242"/>
    </row>
    <row r="159" spans="17:23" ht="15">
      <c r="Q159" s="109"/>
      <c r="R159" s="270"/>
      <c r="S159" s="259"/>
      <c r="T159" s="109"/>
      <c r="U159" s="302"/>
      <c r="V159" s="109"/>
      <c r="W159" s="240"/>
    </row>
    <row r="160" spans="17:23" ht="15">
      <c r="Q160" s="109"/>
      <c r="R160" s="270"/>
      <c r="S160" s="259"/>
      <c r="T160" s="109"/>
      <c r="U160" s="302"/>
      <c r="V160" s="109"/>
      <c r="W160" s="240"/>
    </row>
    <row r="161" spans="17:23" ht="15">
      <c r="Q161" s="48"/>
      <c r="R161" s="273"/>
      <c r="S161" s="262"/>
      <c r="T161" s="48"/>
      <c r="U161" s="360"/>
      <c r="V161" s="48"/>
      <c r="W161" s="242"/>
    </row>
    <row r="162" spans="17:23" ht="15">
      <c r="Q162" s="48"/>
      <c r="R162" s="273"/>
      <c r="S162" s="262"/>
      <c r="T162" s="48"/>
      <c r="U162" s="360"/>
      <c r="V162" s="48"/>
      <c r="W162" s="242"/>
    </row>
    <row r="163" spans="17:23" ht="15">
      <c r="Q163" s="48"/>
      <c r="R163" s="273"/>
      <c r="S163" s="262"/>
      <c r="T163" s="48"/>
      <c r="U163" s="360"/>
      <c r="V163" s="48"/>
      <c r="W163" s="242"/>
    </row>
    <row r="164" spans="17:23" ht="15">
      <c r="Q164" s="48"/>
      <c r="R164" s="273"/>
      <c r="S164" s="262"/>
      <c r="T164" s="48"/>
      <c r="U164" s="360"/>
      <c r="V164" s="48"/>
      <c r="W164" s="242"/>
    </row>
    <row r="165" spans="17:23" ht="15">
      <c r="Q165" s="48"/>
      <c r="R165" s="273"/>
      <c r="S165" s="262"/>
      <c r="T165" s="48"/>
      <c r="U165" s="360"/>
      <c r="V165" s="48"/>
      <c r="W165" s="242"/>
    </row>
    <row r="166" spans="17:23" ht="15">
      <c r="Q166" s="48"/>
      <c r="R166" s="273"/>
      <c r="S166" s="262"/>
      <c r="T166" s="48"/>
      <c r="U166" s="360"/>
      <c r="V166" s="48"/>
      <c r="W166" s="242"/>
    </row>
    <row r="167" spans="17:23" ht="15">
      <c r="Q167" s="48"/>
      <c r="R167" s="273"/>
      <c r="S167" s="262"/>
      <c r="T167" s="48"/>
      <c r="U167" s="360"/>
      <c r="V167" s="48"/>
      <c r="W167" s="242"/>
    </row>
    <row r="168" spans="17:23" ht="15">
      <c r="Q168" s="48"/>
      <c r="R168" s="273"/>
      <c r="S168" s="262"/>
      <c r="T168" s="48"/>
      <c r="U168" s="360"/>
      <c r="V168" s="48"/>
      <c r="W168" s="242"/>
    </row>
    <row r="169" spans="17:23" ht="15">
      <c r="Q169" s="48"/>
      <c r="R169" s="273"/>
      <c r="S169" s="262"/>
      <c r="T169" s="48"/>
      <c r="U169" s="360"/>
      <c r="V169" s="48"/>
      <c r="W169" s="242"/>
    </row>
    <row r="170" spans="17:23" ht="15">
      <c r="Q170" s="48"/>
      <c r="R170" s="273"/>
      <c r="S170" s="262"/>
      <c r="T170" s="48"/>
      <c r="U170" s="360"/>
      <c r="V170" s="48"/>
      <c r="W170" s="242"/>
    </row>
    <row r="171" spans="17:23" ht="15">
      <c r="Q171" s="48"/>
      <c r="R171" s="273"/>
      <c r="S171" s="262"/>
      <c r="T171" s="48"/>
      <c r="U171" s="360"/>
      <c r="V171" s="48"/>
      <c r="W171" s="242"/>
    </row>
    <row r="172" spans="17:23" ht="15">
      <c r="Q172" s="48"/>
      <c r="R172" s="273"/>
      <c r="S172" s="262"/>
      <c r="T172" s="48"/>
      <c r="U172" s="360"/>
      <c r="V172" s="48"/>
      <c r="W172" s="242"/>
    </row>
    <row r="173" spans="17:23" ht="15">
      <c r="Q173" s="48"/>
      <c r="R173" s="273"/>
      <c r="S173" s="262"/>
      <c r="T173" s="48"/>
      <c r="U173" s="360"/>
      <c r="V173" s="48"/>
      <c r="W173" s="242"/>
    </row>
    <row r="174" spans="17:23" ht="15">
      <c r="Q174" s="48"/>
      <c r="R174" s="273"/>
      <c r="S174" s="262"/>
      <c r="T174" s="48"/>
      <c r="U174" s="360"/>
      <c r="V174" s="48"/>
      <c r="W174" s="242"/>
    </row>
    <row r="175" spans="17:23" ht="15">
      <c r="Q175" s="116"/>
      <c r="R175" s="274"/>
      <c r="S175" s="263"/>
      <c r="T175" s="109"/>
      <c r="U175" s="302"/>
      <c r="V175" s="109"/>
      <c r="W175" s="240"/>
    </row>
    <row r="176" spans="17:23" ht="15">
      <c r="Q176" s="116"/>
      <c r="R176" s="274"/>
      <c r="S176" s="263"/>
      <c r="T176" s="109"/>
      <c r="U176" s="302"/>
      <c r="V176" s="109"/>
      <c r="W176" s="240"/>
    </row>
    <row r="177" spans="17:23" ht="15">
      <c r="Q177" s="48"/>
      <c r="R177" s="273"/>
      <c r="S177" s="262"/>
      <c r="T177" s="48"/>
      <c r="U177" s="360"/>
      <c r="V177" s="48"/>
      <c r="W177" s="242"/>
    </row>
    <row r="178" spans="17:23" ht="15">
      <c r="Q178" s="48"/>
      <c r="R178" s="273"/>
      <c r="S178" s="262"/>
      <c r="T178" s="48"/>
      <c r="U178" s="360"/>
      <c r="V178" s="48"/>
      <c r="W178" s="242"/>
    </row>
    <row r="179" spans="17:23" ht="15">
      <c r="Q179" s="48"/>
      <c r="R179" s="273"/>
      <c r="S179" s="262"/>
      <c r="T179" s="48"/>
      <c r="U179" s="360"/>
      <c r="V179" s="48"/>
      <c r="W179" s="242"/>
    </row>
    <row r="180" spans="17:23" ht="15">
      <c r="Q180" s="48"/>
      <c r="R180" s="273"/>
      <c r="S180" s="262"/>
      <c r="T180" s="48"/>
      <c r="U180" s="360"/>
      <c r="V180" s="48"/>
      <c r="W180" s="242"/>
    </row>
    <row r="181" spans="17:23" ht="15">
      <c r="Q181" s="48"/>
      <c r="R181" s="273"/>
      <c r="S181" s="262"/>
      <c r="T181" s="48"/>
      <c r="U181" s="360"/>
      <c r="V181" s="48"/>
      <c r="W181" s="242"/>
    </row>
    <row r="182" spans="17:23" ht="15">
      <c r="Q182" s="48"/>
      <c r="R182" s="273"/>
      <c r="S182" s="262"/>
      <c r="T182" s="48"/>
      <c r="U182" s="360"/>
      <c r="V182" s="48"/>
      <c r="W182" s="242"/>
    </row>
    <row r="183" spans="17:23" ht="15">
      <c r="Q183" s="48"/>
      <c r="R183" s="273"/>
      <c r="S183" s="262"/>
      <c r="T183" s="48"/>
      <c r="U183" s="360"/>
      <c r="V183" s="48"/>
      <c r="W183" s="242"/>
    </row>
    <row r="184" spans="17:23" ht="15">
      <c r="Q184" s="48"/>
      <c r="R184" s="273"/>
      <c r="S184" s="262"/>
      <c r="T184" s="48"/>
      <c r="U184" s="360"/>
      <c r="V184" s="48"/>
      <c r="W184" s="242"/>
    </row>
    <row r="185" spans="17:23" ht="15">
      <c r="Q185" s="48"/>
      <c r="R185" s="273"/>
      <c r="S185" s="262"/>
      <c r="T185" s="48"/>
      <c r="U185" s="360"/>
      <c r="V185" s="48"/>
      <c r="W185" s="242"/>
    </row>
    <row r="186" spans="17:23" ht="15">
      <c r="Q186" s="46"/>
      <c r="R186" s="275"/>
      <c r="S186" s="264"/>
      <c r="T186" s="46"/>
      <c r="U186" s="369"/>
      <c r="V186" s="46"/>
      <c r="W186" s="241"/>
    </row>
    <row r="187" spans="17:23" ht="15">
      <c r="Q187" s="46"/>
      <c r="R187" s="275"/>
      <c r="S187" s="264"/>
      <c r="T187" s="46"/>
      <c r="U187" s="369"/>
      <c r="V187" s="46"/>
      <c r="W187" s="241"/>
    </row>
    <row r="188" spans="17:23" ht="15">
      <c r="Q188" s="48"/>
      <c r="R188" s="273"/>
      <c r="S188" s="262"/>
      <c r="T188" s="48"/>
      <c r="U188" s="360"/>
      <c r="V188" s="48"/>
      <c r="W188" s="242"/>
    </row>
    <row r="189" spans="17:23" ht="15">
      <c r="Q189" s="48"/>
      <c r="R189" s="273"/>
      <c r="S189" s="262"/>
      <c r="T189" s="48"/>
      <c r="U189" s="360"/>
      <c r="V189" s="48"/>
      <c r="W189" s="242"/>
    </row>
    <row r="190" spans="17:23" ht="15">
      <c r="Q190" s="48"/>
      <c r="R190" s="273"/>
      <c r="S190" s="262"/>
      <c r="T190" s="48"/>
      <c r="U190" s="360"/>
      <c r="V190" s="48"/>
      <c r="W190" s="242"/>
    </row>
    <row r="191" spans="17:23" ht="15">
      <c r="Q191" s="48"/>
      <c r="R191" s="273"/>
      <c r="S191" s="262"/>
      <c r="T191" s="48"/>
      <c r="U191" s="360"/>
      <c r="V191" s="48"/>
      <c r="W191" s="242"/>
    </row>
    <row r="192" spans="17:23" ht="15">
      <c r="Q192" s="48"/>
      <c r="R192" s="273"/>
      <c r="S192" s="262"/>
      <c r="T192" s="48"/>
      <c r="U192" s="360"/>
      <c r="V192" s="48"/>
      <c r="W192" s="242"/>
    </row>
    <row r="193" spans="17:23" ht="15">
      <c r="Q193" s="48"/>
      <c r="R193" s="273"/>
      <c r="S193" s="262"/>
      <c r="T193" s="48"/>
      <c r="U193" s="360"/>
      <c r="V193" s="48"/>
      <c r="W193" s="242"/>
    </row>
    <row r="194" spans="17:23" ht="15">
      <c r="Q194" s="48"/>
      <c r="R194" s="273"/>
      <c r="S194" s="262"/>
      <c r="T194" s="48"/>
      <c r="U194" s="360"/>
      <c r="V194" s="48"/>
      <c r="W194" s="242"/>
    </row>
    <row r="195" spans="17:23" ht="15">
      <c r="Q195" s="48"/>
      <c r="R195" s="273"/>
      <c r="S195" s="262"/>
      <c r="T195" s="48"/>
      <c r="U195" s="360"/>
      <c r="V195" s="48"/>
      <c r="W195" s="242"/>
    </row>
    <row r="196" spans="17:23" ht="15">
      <c r="Q196" s="48"/>
      <c r="R196" s="273"/>
      <c r="S196" s="262"/>
      <c r="T196" s="48"/>
      <c r="U196" s="360"/>
      <c r="V196" s="48"/>
      <c r="W196" s="242"/>
    </row>
    <row r="197" spans="17:23" ht="15">
      <c r="Q197" s="46"/>
      <c r="R197" s="275"/>
      <c r="S197" s="264"/>
      <c r="T197" s="46"/>
      <c r="U197" s="369"/>
      <c r="V197" s="46"/>
      <c r="W197" s="241"/>
    </row>
    <row r="198" spans="17:23" ht="15">
      <c r="Q198" s="46"/>
      <c r="R198" s="275"/>
      <c r="S198" s="264"/>
      <c r="T198" s="46"/>
      <c r="U198" s="369"/>
      <c r="V198" s="46"/>
      <c r="W198" s="241"/>
    </row>
    <row r="199" spans="17:23" ht="15">
      <c r="Q199" s="108"/>
      <c r="R199" s="269"/>
      <c r="S199" s="258"/>
      <c r="T199" s="108"/>
      <c r="U199" s="305"/>
      <c r="V199" s="108"/>
      <c r="W199" s="244"/>
    </row>
    <row r="200" spans="17:23" ht="15">
      <c r="Q200" s="108"/>
      <c r="R200" s="269"/>
      <c r="S200" s="258"/>
      <c r="T200" s="108"/>
      <c r="U200" s="305"/>
      <c r="V200" s="108"/>
      <c r="W200" s="244"/>
    </row>
    <row r="201" spans="17:23" ht="15">
      <c r="Q201" s="48"/>
      <c r="R201" s="273"/>
      <c r="S201" s="262"/>
      <c r="T201" s="48"/>
      <c r="U201" s="360"/>
      <c r="V201" s="48"/>
      <c r="W201" s="242"/>
    </row>
    <row r="202" spans="17:23" ht="15">
      <c r="Q202" s="48"/>
      <c r="R202" s="273"/>
      <c r="S202" s="262"/>
      <c r="T202" s="48"/>
      <c r="U202" s="360"/>
      <c r="V202" s="48"/>
      <c r="W202" s="242"/>
    </row>
    <row r="203" spans="17:23" ht="15">
      <c r="Q203" s="48"/>
      <c r="R203" s="273"/>
      <c r="S203" s="262"/>
      <c r="T203" s="48"/>
      <c r="U203" s="360"/>
      <c r="V203" s="48"/>
      <c r="W203" s="242"/>
    </row>
    <row r="204" spans="17:23" ht="15">
      <c r="Q204" s="109"/>
      <c r="R204" s="270"/>
      <c r="S204" s="259"/>
      <c r="T204" s="109"/>
      <c r="U204" s="302"/>
      <c r="V204" s="109"/>
      <c r="W204" s="240"/>
    </row>
    <row r="205" spans="17:23" ht="15">
      <c r="Q205" s="109"/>
      <c r="R205" s="270"/>
      <c r="S205" s="259"/>
      <c r="T205" s="109"/>
      <c r="U205" s="302"/>
      <c r="V205" s="109"/>
      <c r="W205" s="240"/>
    </row>
    <row r="206" spans="17:23" ht="15">
      <c r="Q206" s="109"/>
      <c r="R206" s="270"/>
      <c r="S206" s="259"/>
      <c r="T206" s="109"/>
      <c r="U206" s="302"/>
      <c r="V206" s="109"/>
      <c r="W206" s="240"/>
    </row>
    <row r="207" spans="17:23" ht="15">
      <c r="Q207" s="109"/>
      <c r="R207" s="270"/>
      <c r="S207" s="259"/>
      <c r="T207" s="109"/>
      <c r="U207" s="302"/>
      <c r="V207" s="109"/>
      <c r="W207" s="240"/>
    </row>
    <row r="208" spans="17:23" ht="15">
      <c r="Q208" s="109"/>
      <c r="R208" s="270"/>
      <c r="S208" s="259"/>
      <c r="T208" s="109"/>
      <c r="U208" s="302"/>
      <c r="V208" s="109"/>
      <c r="W208" s="240"/>
    </row>
    <row r="209" spans="17:23" ht="15">
      <c r="Q209" s="109"/>
      <c r="R209" s="270"/>
      <c r="S209" s="259"/>
      <c r="T209" s="109"/>
      <c r="U209" s="302"/>
      <c r="V209" s="109"/>
      <c r="W209" s="240"/>
    </row>
    <row r="210" spans="17:23" ht="15">
      <c r="Q210" s="109"/>
      <c r="R210" s="270"/>
      <c r="S210" s="259"/>
      <c r="T210" s="109"/>
      <c r="U210" s="302"/>
      <c r="V210" s="109"/>
      <c r="W210" s="240"/>
    </row>
    <row r="211" spans="17:23" ht="15">
      <c r="Q211" s="109"/>
      <c r="R211" s="270"/>
      <c r="S211" s="259"/>
      <c r="T211" s="109"/>
      <c r="U211" s="302"/>
      <c r="V211" s="109"/>
      <c r="W211" s="240"/>
    </row>
    <row r="212" spans="17:23" ht="15">
      <c r="Q212" s="109"/>
      <c r="R212" s="270"/>
      <c r="S212" s="259"/>
      <c r="T212" s="109"/>
      <c r="U212" s="302"/>
      <c r="V212" s="109"/>
      <c r="W212" s="240"/>
    </row>
    <row r="213" spans="17:23" ht="15">
      <c r="Q213" s="48"/>
      <c r="R213" s="273"/>
      <c r="S213" s="262"/>
      <c r="T213" s="48"/>
      <c r="U213" s="360"/>
      <c r="V213" s="48"/>
      <c r="W213" s="242"/>
    </row>
    <row r="214" spans="17:23" ht="15">
      <c r="Q214" s="48"/>
      <c r="R214" s="273"/>
      <c r="S214" s="262"/>
      <c r="T214" s="48"/>
      <c r="U214" s="360"/>
      <c r="V214" s="48"/>
      <c r="W214" s="242"/>
    </row>
    <row r="215" spans="17:23" ht="15">
      <c r="Q215" s="48"/>
      <c r="R215" s="273"/>
      <c r="S215" s="262"/>
      <c r="T215" s="48"/>
      <c r="U215" s="360"/>
      <c r="V215" s="48"/>
      <c r="W215" s="242"/>
    </row>
    <row r="216" spans="17:23" ht="15">
      <c r="Q216" s="48"/>
      <c r="R216" s="273"/>
      <c r="S216" s="262"/>
      <c r="T216" s="48"/>
      <c r="U216" s="360"/>
      <c r="V216" s="48"/>
      <c r="W216" s="242"/>
    </row>
    <row r="217" spans="17:23" ht="15">
      <c r="Q217" s="46"/>
      <c r="R217" s="275"/>
      <c r="S217" s="264"/>
      <c r="T217" s="46"/>
      <c r="U217" s="369"/>
      <c r="V217" s="46"/>
      <c r="W217" s="241"/>
    </row>
    <row r="219" spans="17:23" ht="11.25">
      <c r="Q219" s="142"/>
      <c r="R219" s="277"/>
      <c r="S219" s="266"/>
      <c r="T219" s="142"/>
      <c r="U219" s="251"/>
      <c r="V219" s="142"/>
      <c r="W219" s="251"/>
    </row>
    <row r="220" spans="17:23" ht="15">
      <c r="Q220" s="127"/>
      <c r="R220" s="278"/>
      <c r="S220" s="267"/>
      <c r="T220" s="127"/>
      <c r="U220" s="438"/>
      <c r="V220" s="127"/>
      <c r="W220" s="246"/>
    </row>
    <row r="221" spans="17:23" ht="15">
      <c r="Q221" s="127"/>
      <c r="R221" s="278"/>
      <c r="S221" s="267"/>
      <c r="T221" s="127"/>
      <c r="U221" s="438"/>
      <c r="V221" s="127"/>
      <c r="W221" s="246"/>
    </row>
    <row r="222" spans="17:23" ht="15">
      <c r="Q222" s="127"/>
      <c r="R222" s="278"/>
      <c r="S222" s="267"/>
      <c r="T222" s="127"/>
      <c r="U222" s="438"/>
      <c r="V222" s="127"/>
      <c r="W222" s="246"/>
    </row>
  </sheetData>
  <sheetProtection/>
  <mergeCells count="5">
    <mergeCell ref="J3:N3"/>
    <mergeCell ref="U3:W3"/>
    <mergeCell ref="D3:G3"/>
    <mergeCell ref="H3:I3"/>
    <mergeCell ref="O3:T3"/>
  </mergeCells>
  <printOptions gridLines="1"/>
  <pageMargins left="0.7" right="0.7" top="0.75" bottom="0.75" header="0.3" footer="0.3"/>
  <pageSetup horizontalDpi="600" verticalDpi="600" orientation="landscape" paperSize="17" scale="65" r:id="rId1"/>
</worksheet>
</file>

<file path=xl/worksheets/sheet3.xml><?xml version="1.0" encoding="utf-8"?>
<worksheet xmlns="http://schemas.openxmlformats.org/spreadsheetml/2006/main" xmlns:r="http://schemas.openxmlformats.org/officeDocument/2006/relationships">
  <dimension ref="C2:V146"/>
  <sheetViews>
    <sheetView zoomScale="75" zoomScaleNormal="75" zoomScalePageLayoutView="0" workbookViewId="0" topLeftCell="A3">
      <pane ySplit="1" topLeftCell="A102" activePane="bottomLeft" state="frozen"/>
      <selection pane="topLeft" activeCell="D3" sqref="D3"/>
      <selection pane="bottomLeft" activeCell="G20" sqref="G20:H20"/>
    </sheetView>
  </sheetViews>
  <sheetFormatPr defaultColWidth="9.140625" defaultRowHeight="15"/>
  <cols>
    <col min="1" max="2" width="9.140625" style="5" customWidth="1"/>
    <col min="3" max="3" width="18.57421875" style="5" customWidth="1"/>
    <col min="4" max="4" width="29.00390625" style="5" customWidth="1"/>
    <col min="5" max="5" width="15.8515625" style="5" customWidth="1"/>
    <col min="6" max="6" width="37.28125" style="6" customWidth="1"/>
    <col min="7" max="8" width="11.8515625" style="5" customWidth="1"/>
    <col min="9" max="9" width="20.00390625" style="5" customWidth="1"/>
    <col min="10" max="13" width="11.8515625" style="5" customWidth="1"/>
    <col min="14" max="14" width="14.140625" style="66" customWidth="1"/>
    <col min="15" max="15" width="9.28125" style="75" bestFit="1" customWidth="1"/>
    <col min="16" max="16" width="13.57421875" style="441" customWidth="1"/>
    <col min="17" max="17" width="13.7109375" style="441" customWidth="1"/>
    <col min="18" max="18" width="12.8515625" style="441" customWidth="1"/>
    <col min="19" max="19" width="10.8515625" style="441" customWidth="1"/>
    <col min="20" max="20" width="13.8515625" style="5" bestFit="1" customWidth="1"/>
    <col min="21" max="21" width="9.140625" style="5" customWidth="1"/>
    <col min="22" max="22" width="13.8515625" style="5" bestFit="1" customWidth="1"/>
    <col min="23" max="16384" width="9.140625" style="5" customWidth="1"/>
  </cols>
  <sheetData>
    <row r="2" spans="3:13" ht="55.5" customHeight="1">
      <c r="C2" s="685" t="s">
        <v>809</v>
      </c>
      <c r="D2" s="676"/>
      <c r="E2" s="676"/>
      <c r="F2" s="676"/>
      <c r="G2" s="679" t="s">
        <v>643</v>
      </c>
      <c r="H2" s="679"/>
      <c r="I2" s="675" t="s">
        <v>633</v>
      </c>
      <c r="J2" s="676"/>
      <c r="K2" s="676"/>
      <c r="L2" s="676"/>
      <c r="M2" s="676"/>
    </row>
    <row r="3" spans="3:22" ht="93.75" customHeight="1">
      <c r="C3" s="379" t="s">
        <v>652</v>
      </c>
      <c r="D3" s="379" t="s">
        <v>632</v>
      </c>
      <c r="E3" s="336" t="s">
        <v>12</v>
      </c>
      <c r="F3" s="379" t="s">
        <v>623</v>
      </c>
      <c r="G3" s="312" t="s">
        <v>621</v>
      </c>
      <c r="H3" s="228" t="s">
        <v>622</v>
      </c>
      <c r="I3" s="483" t="s">
        <v>672</v>
      </c>
      <c r="J3" s="484" t="s">
        <v>599</v>
      </c>
      <c r="K3" s="485" t="s">
        <v>598</v>
      </c>
      <c r="L3" s="255" t="s">
        <v>600</v>
      </c>
      <c r="M3" s="253" t="s">
        <v>804</v>
      </c>
      <c r="N3" s="397" t="s">
        <v>661</v>
      </c>
      <c r="O3" s="398" t="s">
        <v>49</v>
      </c>
      <c r="P3" s="268" t="s">
        <v>640</v>
      </c>
      <c r="Q3" s="268" t="s">
        <v>641</v>
      </c>
      <c r="R3" s="256" t="s">
        <v>642</v>
      </c>
      <c r="S3" s="548" t="s">
        <v>803</v>
      </c>
      <c r="T3" s="247" t="s">
        <v>640</v>
      </c>
      <c r="U3" s="229" t="s">
        <v>605</v>
      </c>
      <c r="V3" s="247" t="s">
        <v>653</v>
      </c>
    </row>
    <row r="4" spans="3:22" ht="23.25">
      <c r="C4" s="3" t="s">
        <v>309</v>
      </c>
      <c r="D4" s="3" t="s">
        <v>323</v>
      </c>
      <c r="E4" s="444" t="s">
        <v>591</v>
      </c>
      <c r="F4" s="4" t="s">
        <v>683</v>
      </c>
      <c r="G4" s="299">
        <v>198805315</v>
      </c>
      <c r="H4" s="299">
        <v>41209</v>
      </c>
      <c r="I4" s="449" t="s">
        <v>33</v>
      </c>
      <c r="J4" s="449" t="s">
        <v>33</v>
      </c>
      <c r="K4" s="427" t="s">
        <v>396</v>
      </c>
      <c r="L4" s="449" t="s">
        <v>33</v>
      </c>
      <c r="M4" s="449" t="s">
        <v>33</v>
      </c>
      <c r="N4" s="248">
        <v>368202</v>
      </c>
      <c r="O4" s="451">
        <f>Q4/N4</f>
        <v>0</v>
      </c>
      <c r="P4" s="452"/>
      <c r="Q4" s="261">
        <v>0</v>
      </c>
      <c r="R4" s="452"/>
      <c r="S4" s="452"/>
      <c r="T4" s="453"/>
      <c r="U4" s="453"/>
      <c r="V4" s="453"/>
    </row>
    <row r="5" spans="3:22" ht="15">
      <c r="C5" s="3" t="s">
        <v>309</v>
      </c>
      <c r="D5" s="3" t="s">
        <v>323</v>
      </c>
      <c r="E5" s="444" t="s">
        <v>591</v>
      </c>
      <c r="F5" s="4" t="s">
        <v>327</v>
      </c>
      <c r="G5" s="299">
        <v>198805315</v>
      </c>
      <c r="H5" s="299">
        <v>40984</v>
      </c>
      <c r="I5" s="449" t="s">
        <v>33</v>
      </c>
      <c r="J5" s="449" t="s">
        <v>33</v>
      </c>
      <c r="K5" s="444"/>
      <c r="L5" s="449" t="s">
        <v>33</v>
      </c>
      <c r="M5" s="449" t="s">
        <v>33</v>
      </c>
      <c r="N5" s="248">
        <v>462512</v>
      </c>
      <c r="O5" s="451">
        <f>Q5/N5</f>
        <v>0</v>
      </c>
      <c r="P5" s="452"/>
      <c r="Q5" s="261">
        <v>0</v>
      </c>
      <c r="R5" s="452"/>
      <c r="S5" s="452"/>
      <c r="T5" s="453"/>
      <c r="U5" s="453"/>
      <c r="V5" s="453"/>
    </row>
    <row r="6" spans="3:22" ht="24.75" customHeight="1">
      <c r="C6" s="3"/>
      <c r="D6" s="3"/>
      <c r="E6" s="444" t="s">
        <v>591</v>
      </c>
      <c r="F6" s="4" t="s">
        <v>818</v>
      </c>
      <c r="G6" s="465">
        <v>198805303</v>
      </c>
      <c r="I6" s="449"/>
      <c r="J6" s="449"/>
      <c r="K6" s="449"/>
      <c r="L6" s="449"/>
      <c r="M6" s="449"/>
      <c r="N6" s="248">
        <v>502103</v>
      </c>
      <c r="O6" s="451"/>
      <c r="P6" s="452"/>
      <c r="Q6" s="261"/>
      <c r="R6" s="452"/>
      <c r="S6" s="452"/>
      <c r="T6" s="489"/>
      <c r="U6" s="489"/>
      <c r="V6" s="489"/>
    </row>
    <row r="7" spans="3:22" ht="15">
      <c r="C7" s="3" t="s">
        <v>309</v>
      </c>
      <c r="D7" s="3" t="s">
        <v>343</v>
      </c>
      <c r="E7" s="444" t="s">
        <v>348</v>
      </c>
      <c r="F7" s="4" t="s">
        <v>349</v>
      </c>
      <c r="G7" s="299">
        <v>198811535</v>
      </c>
      <c r="H7" s="299">
        <v>42270</v>
      </c>
      <c r="I7" s="449" t="s">
        <v>33</v>
      </c>
      <c r="J7" s="449" t="s">
        <v>33</v>
      </c>
      <c r="K7" s="449" t="s">
        <v>33</v>
      </c>
      <c r="L7" s="449" t="s">
        <v>33</v>
      </c>
      <c r="M7" s="449" t="s">
        <v>33</v>
      </c>
      <c r="N7" s="248">
        <v>715870</v>
      </c>
      <c r="O7" s="451" t="e">
        <f>#REF!/#REF!</f>
        <v>#REF!</v>
      </c>
      <c r="P7" s="452"/>
      <c r="Q7" s="272" t="s">
        <v>684</v>
      </c>
      <c r="R7" s="452"/>
      <c r="S7" s="452"/>
      <c r="T7" s="453"/>
      <c r="U7" s="453"/>
      <c r="V7" s="453"/>
    </row>
    <row r="8" spans="3:22" ht="15">
      <c r="C8" s="3" t="s">
        <v>309</v>
      </c>
      <c r="E8" s="444" t="s">
        <v>592</v>
      </c>
      <c r="F8" s="4" t="s">
        <v>347</v>
      </c>
      <c r="G8" s="299">
        <v>198811535</v>
      </c>
      <c r="H8" s="299">
        <v>42840</v>
      </c>
      <c r="I8" s="449" t="s">
        <v>33</v>
      </c>
      <c r="J8" s="449" t="s">
        <v>33</v>
      </c>
      <c r="K8" s="427" t="s">
        <v>396</v>
      </c>
      <c r="L8" s="449" t="s">
        <v>33</v>
      </c>
      <c r="M8" s="449" t="s">
        <v>33</v>
      </c>
      <c r="N8" s="248">
        <v>11250551</v>
      </c>
      <c r="O8" s="451">
        <f>Q8/N8</f>
        <v>0</v>
      </c>
      <c r="P8" s="454"/>
      <c r="Q8" s="259">
        <v>0</v>
      </c>
      <c r="R8" s="452"/>
      <c r="S8" s="452"/>
      <c r="T8" s="453"/>
      <c r="U8" s="453"/>
      <c r="V8" s="453"/>
    </row>
    <row r="9" spans="3:22" ht="15">
      <c r="C9" s="3" t="s">
        <v>309</v>
      </c>
      <c r="D9" s="559" t="s">
        <v>845</v>
      </c>
      <c r="E9" s="444" t="s">
        <v>592</v>
      </c>
      <c r="F9" s="4" t="s">
        <v>350</v>
      </c>
      <c r="G9" s="299">
        <v>198811535</v>
      </c>
      <c r="H9" s="299">
        <v>40841</v>
      </c>
      <c r="I9" s="449" t="s">
        <v>33</v>
      </c>
      <c r="J9" s="449" t="s">
        <v>33</v>
      </c>
      <c r="K9" s="449" t="s">
        <v>33</v>
      </c>
      <c r="L9" s="449" t="s">
        <v>33</v>
      </c>
      <c r="M9" s="449" t="s">
        <v>33</v>
      </c>
      <c r="N9" s="248">
        <v>918152</v>
      </c>
      <c r="O9" s="451">
        <f>Q9/N9</f>
        <v>0</v>
      </c>
      <c r="P9" s="452"/>
      <c r="Q9" s="261">
        <v>0</v>
      </c>
      <c r="R9" s="452"/>
      <c r="S9" s="452"/>
      <c r="T9" s="453"/>
      <c r="U9" s="453"/>
      <c r="V9" s="453"/>
    </row>
    <row r="10" spans="3:22" ht="15">
      <c r="C10" s="3" t="s">
        <v>309</v>
      </c>
      <c r="D10" s="3" t="s">
        <v>830</v>
      </c>
      <c r="E10" s="444" t="s">
        <v>592</v>
      </c>
      <c r="F10" s="4" t="s">
        <v>346</v>
      </c>
      <c r="G10" s="299">
        <v>198812035</v>
      </c>
      <c r="H10" s="299">
        <v>37851</v>
      </c>
      <c r="I10" s="449" t="s">
        <v>33</v>
      </c>
      <c r="J10" s="449" t="s">
        <v>33</v>
      </c>
      <c r="K10" s="427" t="s">
        <v>396</v>
      </c>
      <c r="L10" s="449" t="s">
        <v>33</v>
      </c>
      <c r="M10" s="444"/>
      <c r="N10" s="248">
        <v>934874</v>
      </c>
      <c r="O10" s="451">
        <f>R10/N10</f>
        <v>0</v>
      </c>
      <c r="P10" s="452"/>
      <c r="Q10" s="452"/>
      <c r="R10" s="261">
        <v>0</v>
      </c>
      <c r="S10" s="452"/>
      <c r="T10" s="453"/>
      <c r="U10" s="453"/>
      <c r="V10" s="453"/>
    </row>
    <row r="11" spans="3:22" ht="15">
      <c r="C11" s="3" t="s">
        <v>309</v>
      </c>
      <c r="D11" s="3" t="s">
        <v>339</v>
      </c>
      <c r="E11" s="444" t="s">
        <v>89</v>
      </c>
      <c r="F11" s="4" t="s">
        <v>341</v>
      </c>
      <c r="G11" s="299">
        <v>199304000</v>
      </c>
      <c r="H11" s="299">
        <v>39622</v>
      </c>
      <c r="I11" s="449" t="s">
        <v>33</v>
      </c>
      <c r="J11" s="449" t="s">
        <v>33</v>
      </c>
      <c r="K11" s="449" t="s">
        <v>33</v>
      </c>
      <c r="L11" s="449" t="s">
        <v>33</v>
      </c>
      <c r="M11" s="427" t="s">
        <v>687</v>
      </c>
      <c r="N11" s="248">
        <v>320022</v>
      </c>
      <c r="O11" s="451">
        <f>R11/N11</f>
        <v>0.30284792920486714</v>
      </c>
      <c r="P11" s="452"/>
      <c r="Q11" s="452"/>
      <c r="R11" s="261">
        <v>96918</v>
      </c>
      <c r="S11" s="452"/>
      <c r="T11" s="453"/>
      <c r="U11" s="453"/>
      <c r="V11" s="453"/>
    </row>
    <row r="12" spans="3:22" ht="15">
      <c r="C12" s="3" t="s">
        <v>309</v>
      </c>
      <c r="D12" s="3" t="s">
        <v>310</v>
      </c>
      <c r="E12" s="444" t="s">
        <v>89</v>
      </c>
      <c r="F12" s="4" t="s">
        <v>320</v>
      </c>
      <c r="G12" s="299">
        <v>199404200</v>
      </c>
      <c r="H12" s="299">
        <v>41577</v>
      </c>
      <c r="I12" s="449" t="s">
        <v>33</v>
      </c>
      <c r="J12" s="449" t="s">
        <v>33</v>
      </c>
      <c r="K12" s="449" t="s">
        <v>33</v>
      </c>
      <c r="L12" s="449" t="s">
        <v>33</v>
      </c>
      <c r="M12" s="449" t="s">
        <v>33</v>
      </c>
      <c r="N12" s="248">
        <v>381842</v>
      </c>
      <c r="O12" s="451">
        <f>R12/N12</f>
        <v>0.10878059511525709</v>
      </c>
      <c r="P12" s="452"/>
      <c r="Q12" s="452"/>
      <c r="R12" s="261">
        <v>41537</v>
      </c>
      <c r="S12" s="452"/>
      <c r="T12" s="453"/>
      <c r="U12" s="453"/>
      <c r="V12" s="453"/>
    </row>
    <row r="13" spans="3:22" ht="23.25">
      <c r="C13" s="3" t="s">
        <v>309</v>
      </c>
      <c r="D13" s="4" t="s">
        <v>839</v>
      </c>
      <c r="E13" s="444" t="s">
        <v>592</v>
      </c>
      <c r="F13" s="4" t="s">
        <v>345</v>
      </c>
      <c r="G13" s="299">
        <v>199506335</v>
      </c>
      <c r="H13" s="299">
        <v>42481</v>
      </c>
      <c r="I13" s="449" t="s">
        <v>33</v>
      </c>
      <c r="J13" s="427" t="s">
        <v>396</v>
      </c>
      <c r="K13" s="427" t="s">
        <v>396</v>
      </c>
      <c r="L13" s="449" t="s">
        <v>33</v>
      </c>
      <c r="M13" s="449" t="s">
        <v>33</v>
      </c>
      <c r="N13" s="248">
        <v>2278613</v>
      </c>
      <c r="O13" s="451">
        <f>P13/N13</f>
        <v>1</v>
      </c>
      <c r="P13" s="261">
        <v>2278613</v>
      </c>
      <c r="Q13" s="452"/>
      <c r="R13" s="452"/>
      <c r="S13" s="452"/>
      <c r="T13" s="453"/>
      <c r="U13" s="453"/>
      <c r="V13" s="453"/>
    </row>
    <row r="14" spans="3:22" ht="23.25">
      <c r="C14" s="3" t="s">
        <v>309</v>
      </c>
      <c r="D14" s="4" t="s">
        <v>842</v>
      </c>
      <c r="E14" s="444" t="s">
        <v>592</v>
      </c>
      <c r="F14" s="4" t="s">
        <v>344</v>
      </c>
      <c r="G14" s="299">
        <v>199705600</v>
      </c>
      <c r="H14" s="299">
        <v>43183</v>
      </c>
      <c r="I14" s="449" t="s">
        <v>33</v>
      </c>
      <c r="J14" s="449" t="s">
        <v>33</v>
      </c>
      <c r="K14" s="427" t="s">
        <v>396</v>
      </c>
      <c r="L14" s="449" t="s">
        <v>33</v>
      </c>
      <c r="M14" s="427" t="s">
        <v>694</v>
      </c>
      <c r="N14" s="240">
        <v>1547282</v>
      </c>
      <c r="O14" s="451">
        <f>R14/N14</f>
        <v>0.13484936811777037</v>
      </c>
      <c r="P14" s="454"/>
      <c r="Q14" s="454"/>
      <c r="R14" s="259">
        <v>208650</v>
      </c>
      <c r="S14" s="452"/>
      <c r="T14" s="453"/>
      <c r="U14" s="453"/>
      <c r="V14" s="453"/>
    </row>
    <row r="15" spans="3:22" ht="15">
      <c r="C15" s="3" t="s">
        <v>309</v>
      </c>
      <c r="D15" s="3" t="s">
        <v>310</v>
      </c>
      <c r="E15" s="444" t="s">
        <v>318</v>
      </c>
      <c r="F15" s="4" t="s">
        <v>319</v>
      </c>
      <c r="G15" s="299">
        <v>199802800</v>
      </c>
      <c r="H15" s="299">
        <v>42118</v>
      </c>
      <c r="I15" s="449" t="s">
        <v>33</v>
      </c>
      <c r="J15" s="449" t="s">
        <v>33</v>
      </c>
      <c r="K15" s="449" t="s">
        <v>33</v>
      </c>
      <c r="L15" s="449" t="s">
        <v>33</v>
      </c>
      <c r="M15" s="427" t="s">
        <v>687</v>
      </c>
      <c r="N15" s="248">
        <v>103288</v>
      </c>
      <c r="O15" s="451">
        <f>R15/N15</f>
        <v>0.41909999225466654</v>
      </c>
      <c r="P15" s="452"/>
      <c r="Q15" s="452"/>
      <c r="R15" s="261">
        <v>43288</v>
      </c>
      <c r="S15" s="452"/>
      <c r="T15" s="453"/>
      <c r="U15" s="453"/>
      <c r="V15" s="453"/>
    </row>
    <row r="16" spans="3:22" ht="15">
      <c r="C16" s="3" t="s">
        <v>309</v>
      </c>
      <c r="D16" s="3" t="s">
        <v>310</v>
      </c>
      <c r="E16" s="444" t="s">
        <v>591</v>
      </c>
      <c r="F16" s="4" t="s">
        <v>460</v>
      </c>
      <c r="G16" s="299">
        <v>200001500</v>
      </c>
      <c r="H16" s="299">
        <v>42319</v>
      </c>
      <c r="I16" s="449" t="s">
        <v>33</v>
      </c>
      <c r="J16" s="449" t="s">
        <v>33</v>
      </c>
      <c r="K16" s="449" t="s">
        <v>33</v>
      </c>
      <c r="L16" s="449" t="s">
        <v>33</v>
      </c>
      <c r="M16" s="427" t="s">
        <v>687</v>
      </c>
      <c r="N16" s="248">
        <v>361261</v>
      </c>
      <c r="O16" s="451">
        <f>R16/N16</f>
        <v>0.041521227035301346</v>
      </c>
      <c r="P16" s="452"/>
      <c r="Q16" s="452"/>
      <c r="R16" s="261">
        <v>15000</v>
      </c>
      <c r="S16" s="452"/>
      <c r="T16" s="453"/>
      <c r="U16" s="453"/>
      <c r="V16" s="453"/>
    </row>
    <row r="17" spans="3:22" ht="15">
      <c r="C17" s="3" t="s">
        <v>309</v>
      </c>
      <c r="D17" s="3" t="s">
        <v>339</v>
      </c>
      <c r="E17" s="444" t="s">
        <v>316</v>
      </c>
      <c r="F17" s="4" t="s">
        <v>340</v>
      </c>
      <c r="G17" s="299">
        <v>200102100</v>
      </c>
      <c r="H17" s="299">
        <v>37494</v>
      </c>
      <c r="I17" s="449" t="s">
        <v>33</v>
      </c>
      <c r="J17" s="449" t="s">
        <v>33</v>
      </c>
      <c r="K17" s="449" t="s">
        <v>33</v>
      </c>
      <c r="L17" s="449" t="s">
        <v>33</v>
      </c>
      <c r="M17" s="449" t="s">
        <v>33</v>
      </c>
      <c r="N17" s="248">
        <v>172336</v>
      </c>
      <c r="O17" s="451">
        <f>R17/N17</f>
        <v>0</v>
      </c>
      <c r="P17" s="452"/>
      <c r="Q17" s="452"/>
      <c r="R17" s="261">
        <v>0</v>
      </c>
      <c r="S17" s="452"/>
      <c r="T17" s="453"/>
      <c r="U17" s="453"/>
      <c r="V17" s="453"/>
    </row>
    <row r="18" spans="3:22" ht="15">
      <c r="C18" s="3" t="s">
        <v>309</v>
      </c>
      <c r="D18" s="3" t="s">
        <v>310</v>
      </c>
      <c r="E18" s="444" t="s">
        <v>316</v>
      </c>
      <c r="F18" s="4" t="s">
        <v>317</v>
      </c>
      <c r="G18" s="299">
        <v>200201900</v>
      </c>
      <c r="H18" s="299">
        <v>37792</v>
      </c>
      <c r="I18" s="449" t="s">
        <v>33</v>
      </c>
      <c r="J18" s="449" t="s">
        <v>33</v>
      </c>
      <c r="K18" s="449" t="s">
        <v>33</v>
      </c>
      <c r="L18" s="449" t="s">
        <v>33</v>
      </c>
      <c r="M18" s="449" t="s">
        <v>33</v>
      </c>
      <c r="N18" s="248">
        <v>140320</v>
      </c>
      <c r="O18" s="451">
        <f>R18/N18</f>
        <v>0</v>
      </c>
      <c r="P18" s="452"/>
      <c r="Q18" s="452"/>
      <c r="R18" s="261">
        <v>0</v>
      </c>
      <c r="S18" s="452"/>
      <c r="T18" s="453"/>
      <c r="U18" s="453"/>
      <c r="V18" s="453"/>
    </row>
    <row r="19" spans="3:22" ht="23.25">
      <c r="C19" s="3" t="s">
        <v>309</v>
      </c>
      <c r="D19" s="4" t="s">
        <v>843</v>
      </c>
      <c r="E19" s="444" t="s">
        <v>592</v>
      </c>
      <c r="F19" s="4" t="s">
        <v>421</v>
      </c>
      <c r="G19" s="299">
        <v>200715600</v>
      </c>
      <c r="H19" s="299">
        <v>36535</v>
      </c>
      <c r="I19" s="449" t="s">
        <v>33</v>
      </c>
      <c r="J19" s="449" t="s">
        <v>33</v>
      </c>
      <c r="K19" s="427" t="s">
        <v>396</v>
      </c>
      <c r="L19" s="449" t="s">
        <v>33</v>
      </c>
      <c r="M19" s="449" t="s">
        <v>33</v>
      </c>
      <c r="N19" s="248">
        <v>290012</v>
      </c>
      <c r="O19" s="451">
        <f>P19/N19</f>
        <v>1</v>
      </c>
      <c r="P19" s="261">
        <v>290012</v>
      </c>
      <c r="Q19" s="452"/>
      <c r="R19" s="452"/>
      <c r="S19" s="452"/>
      <c r="T19" s="453"/>
      <c r="U19" s="453"/>
      <c r="V19" s="453"/>
    </row>
    <row r="20" spans="3:22" ht="60.75">
      <c r="C20" s="3"/>
      <c r="D20" s="540" t="s">
        <v>901</v>
      </c>
      <c r="E20" s="659" t="s">
        <v>592</v>
      </c>
      <c r="F20" s="646" t="s">
        <v>900</v>
      </c>
      <c r="G20" s="660" t="s">
        <v>866</v>
      </c>
      <c r="H20" s="660" t="s">
        <v>866</v>
      </c>
      <c r="I20" s="449"/>
      <c r="J20" s="449"/>
      <c r="K20" s="427"/>
      <c r="L20" s="449"/>
      <c r="M20" s="449"/>
      <c r="N20" s="248"/>
      <c r="O20" s="451"/>
      <c r="P20" s="261"/>
      <c r="Q20" s="452"/>
      <c r="R20" s="452"/>
      <c r="S20" s="452"/>
      <c r="T20" s="489"/>
      <c r="U20" s="489"/>
      <c r="V20" s="658">
        <v>100000</v>
      </c>
    </row>
    <row r="21" spans="3:22" ht="15">
      <c r="C21" s="3" t="s">
        <v>309</v>
      </c>
      <c r="D21" s="3" t="s">
        <v>310</v>
      </c>
      <c r="E21" s="444" t="s">
        <v>591</v>
      </c>
      <c r="F21" s="4" t="s">
        <v>315</v>
      </c>
      <c r="G21" s="299">
        <v>200830100</v>
      </c>
      <c r="H21" s="299">
        <v>40408</v>
      </c>
      <c r="I21" s="449" t="s">
        <v>33</v>
      </c>
      <c r="J21" s="449" t="s">
        <v>33</v>
      </c>
      <c r="K21" s="449" t="s">
        <v>33</v>
      </c>
      <c r="L21" s="449" t="s">
        <v>33</v>
      </c>
      <c r="M21" s="449" t="s">
        <v>33</v>
      </c>
      <c r="N21" s="248">
        <v>177038</v>
      </c>
      <c r="O21" s="451">
        <f>R21/N21</f>
        <v>0</v>
      </c>
      <c r="P21" s="452"/>
      <c r="Q21" s="452"/>
      <c r="R21" s="261">
        <v>0</v>
      </c>
      <c r="S21" s="452"/>
      <c r="T21" s="453"/>
      <c r="U21" s="453"/>
      <c r="V21" s="453"/>
    </row>
    <row r="22" spans="3:22" ht="15">
      <c r="C22" s="3" t="s">
        <v>309</v>
      </c>
      <c r="D22" s="3" t="s">
        <v>310</v>
      </c>
      <c r="E22" s="444" t="s">
        <v>591</v>
      </c>
      <c r="F22" s="4" t="s">
        <v>314</v>
      </c>
      <c r="G22" s="299">
        <v>200830600</v>
      </c>
      <c r="H22" s="299">
        <v>41329</v>
      </c>
      <c r="I22" s="449" t="s">
        <v>33</v>
      </c>
      <c r="J22" s="427" t="s">
        <v>396</v>
      </c>
      <c r="K22" s="449" t="s">
        <v>33</v>
      </c>
      <c r="L22" s="449" t="s">
        <v>33</v>
      </c>
      <c r="M22" s="449" t="s">
        <v>33</v>
      </c>
      <c r="N22" s="248">
        <v>198716</v>
      </c>
      <c r="O22" s="451">
        <f>P22/N22</f>
        <v>1</v>
      </c>
      <c r="P22" s="261">
        <v>198716</v>
      </c>
      <c r="Q22" s="452"/>
      <c r="R22" s="452"/>
      <c r="S22" s="452"/>
      <c r="T22" s="453"/>
      <c r="U22" s="453"/>
      <c r="V22" s="453"/>
    </row>
    <row r="23" spans="3:22" ht="15">
      <c r="C23" s="3" t="s">
        <v>309</v>
      </c>
      <c r="D23" s="3" t="s">
        <v>310</v>
      </c>
      <c r="E23" s="444" t="s">
        <v>591</v>
      </c>
      <c r="F23" s="4" t="s">
        <v>313</v>
      </c>
      <c r="G23" s="299">
        <v>200830700</v>
      </c>
      <c r="H23" s="299">
        <v>40778</v>
      </c>
      <c r="I23" s="449" t="s">
        <v>33</v>
      </c>
      <c r="J23" s="449" t="s">
        <v>33</v>
      </c>
      <c r="K23" s="449" t="s">
        <v>33</v>
      </c>
      <c r="L23" s="427" t="s">
        <v>396</v>
      </c>
      <c r="M23" s="449" t="s">
        <v>33</v>
      </c>
      <c r="N23" s="248">
        <v>117949</v>
      </c>
      <c r="O23" s="451">
        <f>Q23/N23</f>
        <v>1</v>
      </c>
      <c r="P23" s="452"/>
      <c r="Q23" s="261">
        <v>117949</v>
      </c>
      <c r="R23" s="452"/>
      <c r="S23" s="452"/>
      <c r="T23" s="453"/>
      <c r="U23" s="453"/>
      <c r="V23" s="453"/>
    </row>
    <row r="24" spans="3:22" ht="15">
      <c r="C24" s="3" t="s">
        <v>309</v>
      </c>
      <c r="D24" s="3" t="s">
        <v>310</v>
      </c>
      <c r="E24" s="444" t="s">
        <v>591</v>
      </c>
      <c r="F24" s="4" t="s">
        <v>578</v>
      </c>
      <c r="G24" s="299">
        <v>200831000</v>
      </c>
      <c r="H24" s="299" t="s">
        <v>312</v>
      </c>
      <c r="I24" s="449" t="s">
        <v>33</v>
      </c>
      <c r="J24" s="449" t="s">
        <v>33</v>
      </c>
      <c r="K24" s="449" t="s">
        <v>33</v>
      </c>
      <c r="L24" s="427" t="s">
        <v>396</v>
      </c>
      <c r="M24" s="449" t="s">
        <v>33</v>
      </c>
      <c r="N24" s="248">
        <v>58000</v>
      </c>
      <c r="O24" s="451" t="e">
        <f>#REF!/#REF!</f>
        <v>#REF!</v>
      </c>
      <c r="P24" s="452"/>
      <c r="Q24" s="272" t="s">
        <v>684</v>
      </c>
      <c r="R24" s="452"/>
      <c r="S24" s="452"/>
      <c r="T24" s="453"/>
      <c r="U24" s="453"/>
      <c r="V24" s="453"/>
    </row>
    <row r="25" spans="3:22" ht="15.75" thickBot="1">
      <c r="C25" s="9" t="s">
        <v>309</v>
      </c>
      <c r="D25" s="9" t="s">
        <v>310</v>
      </c>
      <c r="E25" s="447" t="s">
        <v>591</v>
      </c>
      <c r="F25" s="10" t="s">
        <v>311</v>
      </c>
      <c r="G25" s="448">
        <v>200831100</v>
      </c>
      <c r="H25" s="448">
        <v>41524</v>
      </c>
      <c r="I25" s="449" t="s">
        <v>33</v>
      </c>
      <c r="J25" s="427" t="s">
        <v>396</v>
      </c>
      <c r="K25" s="449" t="s">
        <v>33</v>
      </c>
      <c r="L25" s="449" t="s">
        <v>33</v>
      </c>
      <c r="M25" s="449" t="s">
        <v>33</v>
      </c>
      <c r="N25" s="455">
        <v>310315</v>
      </c>
      <c r="O25" s="451">
        <f>P25/N25</f>
        <v>1</v>
      </c>
      <c r="P25" s="456">
        <v>310315</v>
      </c>
      <c r="Q25" s="457"/>
      <c r="R25" s="457"/>
      <c r="S25" s="457"/>
      <c r="T25" s="458"/>
      <c r="U25" s="458"/>
      <c r="V25" s="458"/>
    </row>
    <row r="26" spans="3:22" ht="15">
      <c r="C26" s="8" t="s">
        <v>293</v>
      </c>
      <c r="D26" s="8" t="s">
        <v>293</v>
      </c>
      <c r="E26" s="449" t="s">
        <v>89</v>
      </c>
      <c r="F26" s="206" t="s">
        <v>308</v>
      </c>
      <c r="G26" s="343">
        <v>198402100</v>
      </c>
      <c r="H26" s="343">
        <v>41751</v>
      </c>
      <c r="I26" s="427">
        <v>57.4</v>
      </c>
      <c r="J26" s="449" t="s">
        <v>33</v>
      </c>
      <c r="K26" s="449" t="s">
        <v>33</v>
      </c>
      <c r="L26" s="449" t="s">
        <v>33</v>
      </c>
      <c r="M26" s="427" t="s">
        <v>687</v>
      </c>
      <c r="N26" s="459">
        <v>540000</v>
      </c>
      <c r="O26" s="451">
        <f>R26/N26</f>
        <v>0.05</v>
      </c>
      <c r="P26" s="460"/>
      <c r="Q26" s="460"/>
      <c r="R26" s="461">
        <v>27000</v>
      </c>
      <c r="S26" s="460"/>
      <c r="T26" s="462"/>
      <c r="U26" s="462"/>
      <c r="V26" s="462"/>
    </row>
    <row r="27" spans="3:22" ht="15">
      <c r="C27" s="3" t="s">
        <v>293</v>
      </c>
      <c r="D27" s="3" t="s">
        <v>293</v>
      </c>
      <c r="E27" s="444" t="s">
        <v>89</v>
      </c>
      <c r="F27" s="4" t="s">
        <v>306</v>
      </c>
      <c r="G27" s="299">
        <v>199306600</v>
      </c>
      <c r="H27" s="299">
        <v>41267</v>
      </c>
      <c r="I27" s="449" t="s">
        <v>33</v>
      </c>
      <c r="J27" s="449" t="s">
        <v>33</v>
      </c>
      <c r="K27" s="449" t="s">
        <v>33</v>
      </c>
      <c r="L27" s="449" t="s">
        <v>33</v>
      </c>
      <c r="M27" s="449" t="s">
        <v>33</v>
      </c>
      <c r="N27" s="248">
        <v>997000</v>
      </c>
      <c r="O27" s="451">
        <f>R27/N27</f>
        <v>0</v>
      </c>
      <c r="P27" s="452"/>
      <c r="Q27" s="452"/>
      <c r="R27" s="261">
        <v>0</v>
      </c>
      <c r="S27" s="452"/>
      <c r="T27" s="453"/>
      <c r="U27" s="453"/>
      <c r="V27" s="453"/>
    </row>
    <row r="28" spans="3:22" s="48" customFormat="1" ht="15">
      <c r="C28" s="3" t="s">
        <v>293</v>
      </c>
      <c r="D28" s="3" t="s">
        <v>293</v>
      </c>
      <c r="E28" s="445" t="s">
        <v>89</v>
      </c>
      <c r="F28" s="155" t="s">
        <v>307</v>
      </c>
      <c r="G28" s="344">
        <v>199306600</v>
      </c>
      <c r="H28" s="344">
        <v>40894</v>
      </c>
      <c r="I28" s="449" t="s">
        <v>33</v>
      </c>
      <c r="J28" s="449" t="s">
        <v>33</v>
      </c>
      <c r="K28" s="449" t="s">
        <v>33</v>
      </c>
      <c r="L28" s="449" t="s">
        <v>33</v>
      </c>
      <c r="M28" s="449" t="s">
        <v>33</v>
      </c>
      <c r="N28" s="463">
        <v>10000</v>
      </c>
      <c r="O28" s="451">
        <f>R28/N28</f>
        <v>0.095</v>
      </c>
      <c r="P28" s="452"/>
      <c r="Q28" s="452"/>
      <c r="R28" s="464">
        <v>950</v>
      </c>
      <c r="S28" s="452"/>
      <c r="T28" s="453"/>
      <c r="U28" s="453"/>
      <c r="V28" s="453"/>
    </row>
    <row r="29" spans="3:22" s="48" customFormat="1" ht="45">
      <c r="C29" s="3" t="s">
        <v>293</v>
      </c>
      <c r="D29" s="432" t="s">
        <v>673</v>
      </c>
      <c r="E29" s="445" t="s">
        <v>89</v>
      </c>
      <c r="F29" s="155" t="s">
        <v>688</v>
      </c>
      <c r="G29" s="344">
        <v>199801600</v>
      </c>
      <c r="H29" s="344">
        <v>44049</v>
      </c>
      <c r="I29" s="476" t="s">
        <v>396</v>
      </c>
      <c r="J29" s="427" t="s">
        <v>396</v>
      </c>
      <c r="K29" s="449" t="s">
        <v>33</v>
      </c>
      <c r="L29" s="449" t="s">
        <v>33</v>
      </c>
      <c r="M29" s="427" t="s">
        <v>687</v>
      </c>
      <c r="N29" s="463">
        <v>247031</v>
      </c>
      <c r="O29" s="451">
        <f>R29/N29</f>
        <v>1</v>
      </c>
      <c r="P29" s="454"/>
      <c r="Q29" s="454"/>
      <c r="R29" s="464">
        <v>247031</v>
      </c>
      <c r="S29" s="454"/>
      <c r="T29" s="465"/>
      <c r="U29" s="465"/>
      <c r="V29" s="465"/>
    </row>
    <row r="30" spans="3:22" ht="48.75">
      <c r="C30" s="3" t="s">
        <v>293</v>
      </c>
      <c r="D30" s="434" t="s">
        <v>689</v>
      </c>
      <c r="E30" s="444" t="s">
        <v>89</v>
      </c>
      <c r="F30" s="4" t="s">
        <v>305</v>
      </c>
      <c r="G30" s="299">
        <v>199801600</v>
      </c>
      <c r="H30" s="299">
        <v>40876</v>
      </c>
      <c r="I30" s="476" t="s">
        <v>396</v>
      </c>
      <c r="J30" s="427" t="s">
        <v>396</v>
      </c>
      <c r="K30" s="449" t="s">
        <v>33</v>
      </c>
      <c r="L30" s="449" t="s">
        <v>33</v>
      </c>
      <c r="M30" s="449" t="s">
        <v>33</v>
      </c>
      <c r="N30" s="248">
        <v>337499</v>
      </c>
      <c r="O30" s="451">
        <f>P30/N30</f>
        <v>1</v>
      </c>
      <c r="P30" s="261">
        <v>337499</v>
      </c>
      <c r="Q30" s="452"/>
      <c r="R30" s="452"/>
      <c r="S30" s="452"/>
      <c r="T30" s="453"/>
      <c r="U30" s="453"/>
      <c r="V30" s="453"/>
    </row>
    <row r="31" spans="3:22" ht="36">
      <c r="C31" s="3"/>
      <c r="D31" s="475" t="s">
        <v>690</v>
      </c>
      <c r="E31" s="444"/>
      <c r="F31" s="4"/>
      <c r="G31" s="299"/>
      <c r="H31" s="299"/>
      <c r="I31" s="449"/>
      <c r="J31" s="449"/>
      <c r="K31" s="449"/>
      <c r="L31" s="449"/>
      <c r="M31" s="449"/>
      <c r="N31" s="248"/>
      <c r="O31" s="451"/>
      <c r="P31" s="261"/>
      <c r="Q31" s="452"/>
      <c r="R31" s="452"/>
      <c r="S31" s="452"/>
      <c r="T31" s="453"/>
      <c r="U31" s="453"/>
      <c r="V31" s="453"/>
    </row>
    <row r="32" spans="3:22" ht="135">
      <c r="C32" s="3" t="s">
        <v>293</v>
      </c>
      <c r="D32" s="3" t="s">
        <v>836</v>
      </c>
      <c r="E32" s="444" t="s">
        <v>593</v>
      </c>
      <c r="F32" s="4" t="s">
        <v>304</v>
      </c>
      <c r="G32" s="299">
        <v>199802200</v>
      </c>
      <c r="H32" s="299">
        <v>41012</v>
      </c>
      <c r="I32" s="476" t="s">
        <v>669</v>
      </c>
      <c r="J32" s="449" t="s">
        <v>33</v>
      </c>
      <c r="K32" s="427" t="s">
        <v>396</v>
      </c>
      <c r="L32" s="449" t="s">
        <v>33</v>
      </c>
      <c r="M32" s="427" t="s">
        <v>687</v>
      </c>
      <c r="N32" s="248">
        <v>347162</v>
      </c>
      <c r="O32" s="451">
        <f aca="true" t="shared" si="0" ref="O32:O39">R32/N32</f>
        <v>0.09533877555723265</v>
      </c>
      <c r="P32" s="452"/>
      <c r="Q32" s="452"/>
      <c r="R32" s="261">
        <v>33098</v>
      </c>
      <c r="S32" s="452"/>
      <c r="T32" s="453"/>
      <c r="U32" s="453"/>
      <c r="V32" s="453"/>
    </row>
    <row r="33" spans="3:22" ht="15">
      <c r="C33" s="3" t="s">
        <v>293</v>
      </c>
      <c r="D33" s="3" t="s">
        <v>293</v>
      </c>
      <c r="E33" s="444" t="s">
        <v>300</v>
      </c>
      <c r="F33" s="4" t="s">
        <v>303</v>
      </c>
      <c r="G33" s="299">
        <v>199901000</v>
      </c>
      <c r="H33" s="299">
        <v>35478</v>
      </c>
      <c r="I33" s="449" t="s">
        <v>33</v>
      </c>
      <c r="J33" s="449" t="s">
        <v>33</v>
      </c>
      <c r="K33" s="449" t="s">
        <v>33</v>
      </c>
      <c r="L33" s="449" t="s">
        <v>33</v>
      </c>
      <c r="M33" s="449" t="s">
        <v>33</v>
      </c>
      <c r="N33" s="248">
        <v>56661</v>
      </c>
      <c r="O33" s="451">
        <f t="shared" si="0"/>
        <v>0</v>
      </c>
      <c r="P33" s="452"/>
      <c r="Q33" s="452"/>
      <c r="R33" s="261">
        <v>0</v>
      </c>
      <c r="S33" s="452"/>
      <c r="T33" s="453"/>
      <c r="U33" s="453"/>
      <c r="V33" s="453"/>
    </row>
    <row r="34" spans="3:22" ht="15">
      <c r="C34" s="3" t="s">
        <v>293</v>
      </c>
      <c r="D34" s="3" t="s">
        <v>827</v>
      </c>
      <c r="E34" s="444" t="s">
        <v>593</v>
      </c>
      <c r="F34" s="4" t="s">
        <v>828</v>
      </c>
      <c r="G34" s="299">
        <v>200001500</v>
      </c>
      <c r="H34" s="299">
        <v>36584</v>
      </c>
      <c r="I34" s="427" t="s">
        <v>692</v>
      </c>
      <c r="J34" s="449" t="s">
        <v>33</v>
      </c>
      <c r="K34" s="427" t="s">
        <v>396</v>
      </c>
      <c r="L34" s="449" t="s">
        <v>33</v>
      </c>
      <c r="M34" s="427" t="s">
        <v>687</v>
      </c>
      <c r="N34" s="248">
        <v>264366</v>
      </c>
      <c r="O34" s="451">
        <f t="shared" si="0"/>
        <v>0.060522154891324904</v>
      </c>
      <c r="P34" s="452"/>
      <c r="Q34" s="452"/>
      <c r="R34" s="261">
        <v>16000</v>
      </c>
      <c r="S34" s="452"/>
      <c r="T34" s="453"/>
      <c r="U34" s="453"/>
      <c r="V34" s="453"/>
    </row>
    <row r="35" spans="3:22" ht="15">
      <c r="C35" s="3" t="s">
        <v>293</v>
      </c>
      <c r="D35" s="3" t="s">
        <v>821</v>
      </c>
      <c r="E35" s="294" t="s">
        <v>25</v>
      </c>
      <c r="F35" s="154" t="s">
        <v>586</v>
      </c>
      <c r="G35" s="402" t="s">
        <v>585</v>
      </c>
      <c r="H35" s="399" t="s">
        <v>587</v>
      </c>
      <c r="I35" s="449" t="s">
        <v>33</v>
      </c>
      <c r="J35" s="449" t="s">
        <v>33</v>
      </c>
      <c r="K35" s="427" t="s">
        <v>396</v>
      </c>
      <c r="L35" s="449" t="s">
        <v>33</v>
      </c>
      <c r="M35" s="449" t="s">
        <v>33</v>
      </c>
      <c r="N35" s="240">
        <v>440284</v>
      </c>
      <c r="O35" s="451">
        <f t="shared" si="0"/>
        <v>0</v>
      </c>
      <c r="P35" s="452"/>
      <c r="Q35" s="452"/>
      <c r="R35" s="259">
        <v>0</v>
      </c>
      <c r="S35" s="452"/>
      <c r="T35" s="453"/>
      <c r="U35" s="453"/>
      <c r="V35" s="453"/>
    </row>
    <row r="36" spans="3:22" ht="15">
      <c r="C36" s="3" t="s">
        <v>293</v>
      </c>
      <c r="D36" s="3" t="s">
        <v>293</v>
      </c>
      <c r="E36" s="444" t="s">
        <v>25</v>
      </c>
      <c r="F36" s="4" t="s">
        <v>302</v>
      </c>
      <c r="G36" s="299">
        <v>200104101</v>
      </c>
      <c r="H36" s="299">
        <v>42318</v>
      </c>
      <c r="I36" s="427" t="s">
        <v>692</v>
      </c>
      <c r="J36" s="449" t="s">
        <v>33</v>
      </c>
      <c r="K36" s="449" t="s">
        <v>33</v>
      </c>
      <c r="L36" s="449" t="s">
        <v>33</v>
      </c>
      <c r="M36" s="427" t="s">
        <v>687</v>
      </c>
      <c r="N36" s="248">
        <v>287166</v>
      </c>
      <c r="O36" s="451">
        <f t="shared" si="0"/>
        <v>0.06268151522116128</v>
      </c>
      <c r="P36" s="452"/>
      <c r="Q36" s="452"/>
      <c r="R36" s="261">
        <v>18000</v>
      </c>
      <c r="S36" s="452"/>
      <c r="T36" s="453"/>
      <c r="U36" s="453"/>
      <c r="V36" s="453"/>
    </row>
    <row r="37" spans="3:22" ht="15">
      <c r="C37" s="3" t="s">
        <v>293</v>
      </c>
      <c r="D37" s="3" t="s">
        <v>293</v>
      </c>
      <c r="E37" s="444" t="s">
        <v>300</v>
      </c>
      <c r="F37" s="4" t="s">
        <v>301</v>
      </c>
      <c r="G37" s="299">
        <v>200201500</v>
      </c>
      <c r="H37" s="299">
        <v>38248</v>
      </c>
      <c r="I37" s="449" t="s">
        <v>33</v>
      </c>
      <c r="J37" s="449" t="s">
        <v>33</v>
      </c>
      <c r="K37" s="449" t="s">
        <v>33</v>
      </c>
      <c r="L37" s="449" t="s">
        <v>33</v>
      </c>
      <c r="M37" s="449" t="s">
        <v>33</v>
      </c>
      <c r="N37" s="248">
        <v>136674</v>
      </c>
      <c r="O37" s="451">
        <f t="shared" si="0"/>
        <v>0</v>
      </c>
      <c r="P37" s="452"/>
      <c r="Q37" s="452"/>
      <c r="R37" s="261">
        <v>0</v>
      </c>
      <c r="S37" s="452"/>
      <c r="T37" s="453"/>
      <c r="U37" s="453"/>
      <c r="V37" s="453"/>
    </row>
    <row r="38" spans="3:22" ht="15">
      <c r="C38" s="3" t="s">
        <v>293</v>
      </c>
      <c r="D38" s="3" t="s">
        <v>293</v>
      </c>
      <c r="E38" s="446" t="s">
        <v>298</v>
      </c>
      <c r="F38" s="442" t="s">
        <v>299</v>
      </c>
      <c r="G38" s="299">
        <v>200203400</v>
      </c>
      <c r="H38" s="299">
        <v>37793</v>
      </c>
      <c r="I38" s="449" t="s">
        <v>33</v>
      </c>
      <c r="J38" s="449" t="s">
        <v>33</v>
      </c>
      <c r="K38" s="449" t="s">
        <v>33</v>
      </c>
      <c r="L38" s="449" t="s">
        <v>33</v>
      </c>
      <c r="M38" s="449" t="s">
        <v>33</v>
      </c>
      <c r="N38" s="466">
        <v>151090</v>
      </c>
      <c r="O38" s="451">
        <f t="shared" si="0"/>
        <v>0</v>
      </c>
      <c r="P38" s="452"/>
      <c r="Q38" s="452"/>
      <c r="R38" s="261">
        <v>0</v>
      </c>
      <c r="S38" s="452"/>
      <c r="T38" s="453"/>
      <c r="U38" s="453"/>
      <c r="V38" s="453"/>
    </row>
    <row r="39" spans="3:22" ht="15">
      <c r="C39" s="3" t="s">
        <v>293</v>
      </c>
      <c r="D39" s="3" t="s">
        <v>293</v>
      </c>
      <c r="E39" s="446" t="s">
        <v>296</v>
      </c>
      <c r="F39" s="442" t="s">
        <v>297</v>
      </c>
      <c r="G39" s="299">
        <v>200203500</v>
      </c>
      <c r="H39" s="299">
        <v>38495</v>
      </c>
      <c r="I39" s="449" t="s">
        <v>33</v>
      </c>
      <c r="J39" s="449" t="s">
        <v>33</v>
      </c>
      <c r="K39" s="449" t="s">
        <v>33</v>
      </c>
      <c r="L39" s="449" t="s">
        <v>33</v>
      </c>
      <c r="M39" s="449" t="s">
        <v>33</v>
      </c>
      <c r="N39" s="466">
        <v>141316</v>
      </c>
      <c r="O39" s="451">
        <f t="shared" si="0"/>
        <v>0</v>
      </c>
      <c r="P39" s="452"/>
      <c r="Q39" s="452"/>
      <c r="R39" s="261">
        <v>0</v>
      </c>
      <c r="S39" s="452"/>
      <c r="T39" s="453"/>
      <c r="U39" s="453"/>
      <c r="V39" s="453"/>
    </row>
    <row r="40" spans="3:22" ht="90">
      <c r="C40" s="3" t="s">
        <v>293</v>
      </c>
      <c r="D40" s="3" t="s">
        <v>570</v>
      </c>
      <c r="E40" s="444" t="s">
        <v>572</v>
      </c>
      <c r="F40" s="4" t="s">
        <v>571</v>
      </c>
      <c r="G40" s="299">
        <v>200301700</v>
      </c>
      <c r="H40" s="299">
        <v>41151</v>
      </c>
      <c r="I40" s="476" t="s">
        <v>685</v>
      </c>
      <c r="J40" s="295" t="s">
        <v>396</v>
      </c>
      <c r="K40" s="294" t="s">
        <v>33</v>
      </c>
      <c r="L40" s="294" t="s">
        <v>33</v>
      </c>
      <c r="M40" s="295" t="s">
        <v>396</v>
      </c>
      <c r="N40" s="248">
        <v>631224</v>
      </c>
      <c r="O40" s="451">
        <f>P40/N40</f>
        <v>1</v>
      </c>
      <c r="P40" s="261">
        <v>631224</v>
      </c>
      <c r="Q40" s="452"/>
      <c r="R40" s="452"/>
      <c r="S40" s="452"/>
      <c r="T40" s="453"/>
      <c r="U40" s="453"/>
      <c r="V40" s="453"/>
    </row>
    <row r="41" spans="3:22" ht="105">
      <c r="C41" s="3"/>
      <c r="D41" s="475" t="s">
        <v>691</v>
      </c>
      <c r="E41" s="444"/>
      <c r="F41" s="4"/>
      <c r="G41" s="299"/>
      <c r="H41" s="299"/>
      <c r="I41" s="476" t="s">
        <v>693</v>
      </c>
      <c r="J41" s="295" t="s">
        <v>396</v>
      </c>
      <c r="K41" s="294" t="s">
        <v>33</v>
      </c>
      <c r="L41" s="294" t="s">
        <v>33</v>
      </c>
      <c r="M41" s="295" t="s">
        <v>396</v>
      </c>
      <c r="N41" s="248"/>
      <c r="O41" s="451"/>
      <c r="P41" s="261"/>
      <c r="Q41" s="452"/>
      <c r="R41" s="452"/>
      <c r="S41" s="452"/>
      <c r="T41" s="453"/>
      <c r="U41" s="453"/>
      <c r="V41" s="453"/>
    </row>
    <row r="42" spans="3:22" s="41" customFormat="1" ht="15">
      <c r="C42" s="3" t="s">
        <v>293</v>
      </c>
      <c r="D42" s="3" t="s">
        <v>570</v>
      </c>
      <c r="E42" s="444" t="s">
        <v>575</v>
      </c>
      <c r="F42" s="4" t="s">
        <v>576</v>
      </c>
      <c r="G42" s="299">
        <v>200301700</v>
      </c>
      <c r="H42" s="299">
        <v>40672</v>
      </c>
      <c r="I42" s="295">
        <v>50.4</v>
      </c>
      <c r="J42" s="295" t="s">
        <v>396</v>
      </c>
      <c r="K42" s="294" t="s">
        <v>33</v>
      </c>
      <c r="L42" s="294" t="s">
        <v>33</v>
      </c>
      <c r="M42" s="295" t="s">
        <v>396</v>
      </c>
      <c r="N42" s="248">
        <v>60047</v>
      </c>
      <c r="O42" s="451">
        <f>P42/N42</f>
        <v>1</v>
      </c>
      <c r="P42" s="261">
        <v>60047</v>
      </c>
      <c r="Q42" s="452"/>
      <c r="R42" s="452"/>
      <c r="S42" s="452"/>
      <c r="T42" s="453"/>
      <c r="U42" s="453"/>
      <c r="V42" s="453"/>
    </row>
    <row r="43" spans="3:22" ht="15">
      <c r="C43" s="3" t="s">
        <v>293</v>
      </c>
      <c r="D43" s="3" t="s">
        <v>570</v>
      </c>
      <c r="E43" s="444" t="s">
        <v>14</v>
      </c>
      <c r="F43" s="4" t="s">
        <v>573</v>
      </c>
      <c r="G43" s="299">
        <v>200301700</v>
      </c>
      <c r="H43" s="299">
        <v>41715</v>
      </c>
      <c r="I43" s="295">
        <v>50.4</v>
      </c>
      <c r="J43" s="295" t="s">
        <v>396</v>
      </c>
      <c r="K43" s="294" t="s">
        <v>33</v>
      </c>
      <c r="L43" s="294" t="s">
        <v>33</v>
      </c>
      <c r="M43" s="295" t="s">
        <v>396</v>
      </c>
      <c r="N43" s="248">
        <v>145675</v>
      </c>
      <c r="O43" s="451">
        <f>P43/N43</f>
        <v>1</v>
      </c>
      <c r="P43" s="261">
        <v>145675</v>
      </c>
      <c r="Q43" s="452"/>
      <c r="R43" s="452"/>
      <c r="S43" s="452"/>
      <c r="T43" s="453"/>
      <c r="U43" s="453"/>
      <c r="V43" s="453"/>
    </row>
    <row r="44" spans="3:22" ht="15">
      <c r="C44" s="3" t="s">
        <v>293</v>
      </c>
      <c r="D44" s="3" t="s">
        <v>570</v>
      </c>
      <c r="E44" s="444" t="s">
        <v>232</v>
      </c>
      <c r="F44" s="4" t="s">
        <v>574</v>
      </c>
      <c r="G44" s="299">
        <v>200301700</v>
      </c>
      <c r="H44" s="299">
        <v>40673</v>
      </c>
      <c r="I44" s="295">
        <v>50.4</v>
      </c>
      <c r="J44" s="295" t="s">
        <v>396</v>
      </c>
      <c r="K44" s="294" t="s">
        <v>33</v>
      </c>
      <c r="L44" s="294" t="s">
        <v>33</v>
      </c>
      <c r="M44" s="295" t="s">
        <v>396</v>
      </c>
      <c r="N44" s="248">
        <v>66050</v>
      </c>
      <c r="O44" s="451">
        <f>P44/N44</f>
        <v>1</v>
      </c>
      <c r="P44" s="261">
        <v>66050</v>
      </c>
      <c r="Q44" s="452"/>
      <c r="R44" s="452"/>
      <c r="S44" s="452"/>
      <c r="T44" s="453"/>
      <c r="U44" s="453"/>
      <c r="V44" s="453"/>
    </row>
    <row r="45" spans="3:22" ht="45">
      <c r="C45" s="3" t="s">
        <v>293</v>
      </c>
      <c r="D45" s="3" t="s">
        <v>293</v>
      </c>
      <c r="E45" s="444" t="s">
        <v>25</v>
      </c>
      <c r="F45" s="4" t="s">
        <v>461</v>
      </c>
      <c r="G45" s="299">
        <v>200303100</v>
      </c>
      <c r="H45" s="299">
        <v>37318</v>
      </c>
      <c r="I45" s="477" t="s">
        <v>686</v>
      </c>
      <c r="J45" s="294" t="s">
        <v>33</v>
      </c>
      <c r="K45" s="294" t="s">
        <v>33</v>
      </c>
      <c r="L45" s="294" t="s">
        <v>33</v>
      </c>
      <c r="M45" s="295" t="s">
        <v>396</v>
      </c>
      <c r="N45" s="248">
        <v>440284</v>
      </c>
      <c r="O45" s="451">
        <f>R45/N45</f>
        <v>0.045425225536244784</v>
      </c>
      <c r="P45" s="452"/>
      <c r="Q45" s="452"/>
      <c r="R45" s="261">
        <v>20000</v>
      </c>
      <c r="S45" s="452"/>
      <c r="T45" s="453"/>
      <c r="U45" s="453"/>
      <c r="V45" s="453"/>
    </row>
    <row r="46" spans="3:22" ht="15">
      <c r="C46" s="3" t="s">
        <v>293</v>
      </c>
      <c r="D46" s="3" t="s">
        <v>293</v>
      </c>
      <c r="E46" s="444" t="s">
        <v>25</v>
      </c>
      <c r="F46" s="4" t="s">
        <v>294</v>
      </c>
      <c r="G46" s="299">
        <v>200739700</v>
      </c>
      <c r="H46" s="299">
        <v>37190</v>
      </c>
      <c r="I46" s="427" t="s">
        <v>692</v>
      </c>
      <c r="J46" s="294" t="s">
        <v>33</v>
      </c>
      <c r="K46" s="294" t="s">
        <v>33</v>
      </c>
      <c r="L46" s="294" t="s">
        <v>33</v>
      </c>
      <c r="M46" s="295" t="s">
        <v>396</v>
      </c>
      <c r="N46" s="248">
        <v>1016886</v>
      </c>
      <c r="O46" s="451">
        <f>R46/N46</f>
        <v>0.07607440755404243</v>
      </c>
      <c r="P46" s="452"/>
      <c r="Q46" s="452"/>
      <c r="R46" s="261">
        <v>77359</v>
      </c>
      <c r="S46" s="452"/>
      <c r="T46" s="453"/>
      <c r="U46" s="453"/>
      <c r="V46" s="453"/>
    </row>
    <row r="47" spans="3:22" ht="15">
      <c r="C47" s="3" t="s">
        <v>293</v>
      </c>
      <c r="D47" s="3" t="s">
        <v>293</v>
      </c>
      <c r="E47" s="445" t="s">
        <v>25</v>
      </c>
      <c r="F47" s="155" t="s">
        <v>295</v>
      </c>
      <c r="G47" s="344">
        <v>200739700</v>
      </c>
      <c r="H47" s="344">
        <v>37186</v>
      </c>
      <c r="I47" s="294" t="s">
        <v>33</v>
      </c>
      <c r="J47" s="294" t="s">
        <v>33</v>
      </c>
      <c r="K47" s="294" t="s">
        <v>33</v>
      </c>
      <c r="L47" s="294" t="s">
        <v>33</v>
      </c>
      <c r="M47" s="294" t="s">
        <v>33</v>
      </c>
      <c r="N47" s="463">
        <v>3304028</v>
      </c>
      <c r="O47" s="451">
        <f>R47/N47</f>
        <v>0</v>
      </c>
      <c r="P47" s="467"/>
      <c r="Q47" s="452"/>
      <c r="R47" s="261">
        <v>0</v>
      </c>
      <c r="S47" s="452"/>
      <c r="T47" s="453"/>
      <c r="U47" s="453"/>
      <c r="V47" s="453"/>
    </row>
    <row r="48" spans="3:22" ht="24" thickBot="1">
      <c r="C48" s="9" t="s">
        <v>293</v>
      </c>
      <c r="D48" s="9" t="s">
        <v>293</v>
      </c>
      <c r="E48" s="447" t="s">
        <v>25</v>
      </c>
      <c r="F48" s="154" t="s">
        <v>519</v>
      </c>
      <c r="G48" s="448">
        <v>200901400</v>
      </c>
      <c r="H48" s="448">
        <v>42775</v>
      </c>
      <c r="I48" s="427" t="s">
        <v>692</v>
      </c>
      <c r="J48" s="294" t="s">
        <v>33</v>
      </c>
      <c r="K48" s="294" t="s">
        <v>33</v>
      </c>
      <c r="L48" s="294" t="s">
        <v>33</v>
      </c>
      <c r="M48" s="295" t="s">
        <v>396</v>
      </c>
      <c r="N48" s="455">
        <v>168030</v>
      </c>
      <c r="O48" s="451">
        <f>R48/N48</f>
        <v>1</v>
      </c>
      <c r="P48" s="457"/>
      <c r="Q48" s="457"/>
      <c r="R48" s="456">
        <v>168030</v>
      </c>
      <c r="S48" s="457"/>
      <c r="T48" s="458"/>
      <c r="U48" s="458"/>
      <c r="V48" s="468"/>
    </row>
    <row r="49" spans="3:22" ht="15">
      <c r="C49" s="3" t="s">
        <v>258</v>
      </c>
      <c r="D49" s="3" t="s">
        <v>847</v>
      </c>
      <c r="E49" s="444" t="s">
        <v>25</v>
      </c>
      <c r="F49" s="206" t="s">
        <v>278</v>
      </c>
      <c r="G49" s="299">
        <v>198343500</v>
      </c>
      <c r="H49" s="400">
        <v>40658</v>
      </c>
      <c r="I49" s="294" t="s">
        <v>33</v>
      </c>
      <c r="J49" s="294" t="s">
        <v>33</v>
      </c>
      <c r="K49" s="295" t="s">
        <v>396</v>
      </c>
      <c r="L49" s="295" t="s">
        <v>396</v>
      </c>
      <c r="M49" s="294" t="s">
        <v>33</v>
      </c>
      <c r="N49" s="248">
        <v>948466</v>
      </c>
      <c r="O49" s="451">
        <f>Q49/N49</f>
        <v>0.0029995803750477086</v>
      </c>
      <c r="P49" s="452"/>
      <c r="Q49" s="261">
        <v>2845</v>
      </c>
      <c r="R49" s="452"/>
      <c r="S49" s="452"/>
      <c r="T49" s="453"/>
      <c r="U49" s="453"/>
      <c r="V49" s="453"/>
    </row>
    <row r="50" spans="3:22" ht="15">
      <c r="C50" s="3" t="s">
        <v>258</v>
      </c>
      <c r="D50" s="3" t="s">
        <v>259</v>
      </c>
      <c r="E50" s="444" t="s">
        <v>262</v>
      </c>
      <c r="F50" s="4" t="s">
        <v>276</v>
      </c>
      <c r="G50" s="299">
        <v>198343600</v>
      </c>
      <c r="H50" s="400">
        <v>39496</v>
      </c>
      <c r="I50" s="294" t="s">
        <v>33</v>
      </c>
      <c r="J50" s="295" t="s">
        <v>396</v>
      </c>
      <c r="K50" s="294" t="s">
        <v>33</v>
      </c>
      <c r="L50" s="294" t="s">
        <v>33</v>
      </c>
      <c r="M50" s="294" t="s">
        <v>33</v>
      </c>
      <c r="N50" s="248">
        <v>479719</v>
      </c>
      <c r="O50" s="451">
        <f>R50/N50</f>
        <v>0.02084553665791849</v>
      </c>
      <c r="P50" s="452"/>
      <c r="Q50" s="452"/>
      <c r="R50" s="261">
        <v>10000</v>
      </c>
      <c r="S50" s="452"/>
      <c r="T50" s="453"/>
      <c r="U50" s="453"/>
      <c r="V50" s="453"/>
    </row>
    <row r="51" spans="3:22" ht="15">
      <c r="C51" s="3" t="s">
        <v>258</v>
      </c>
      <c r="D51" s="3" t="s">
        <v>820</v>
      </c>
      <c r="E51" s="444" t="s">
        <v>25</v>
      </c>
      <c r="F51" s="4" t="s">
        <v>277</v>
      </c>
      <c r="G51" s="299">
        <v>198710001</v>
      </c>
      <c r="H51" s="400">
        <v>42025</v>
      </c>
      <c r="I51" s="294" t="s">
        <v>33</v>
      </c>
      <c r="J51" s="294" t="s">
        <v>33</v>
      </c>
      <c r="K51" s="295" t="s">
        <v>396</v>
      </c>
      <c r="L51" s="294" t="s">
        <v>33</v>
      </c>
      <c r="M51" s="404">
        <v>0.04</v>
      </c>
      <c r="N51" s="248">
        <v>1168300</v>
      </c>
      <c r="O51" s="451">
        <f>R51/N51</f>
        <v>0.047076949413677995</v>
      </c>
      <c r="P51" s="471"/>
      <c r="Q51" s="471"/>
      <c r="R51" s="261">
        <v>55000</v>
      </c>
      <c r="S51" s="471"/>
      <c r="T51" s="346"/>
      <c r="U51" s="346"/>
      <c r="V51" s="453"/>
    </row>
    <row r="52" spans="3:22" ht="15">
      <c r="C52" s="3" t="s">
        <v>258</v>
      </c>
      <c r="D52" s="3" t="s">
        <v>259</v>
      </c>
      <c r="E52" s="444" t="s">
        <v>89</v>
      </c>
      <c r="F52" s="4" t="s">
        <v>277</v>
      </c>
      <c r="G52" s="299">
        <v>198710002</v>
      </c>
      <c r="H52" s="400">
        <v>39122</v>
      </c>
      <c r="I52" s="294" t="s">
        <v>33</v>
      </c>
      <c r="J52" s="294" t="s">
        <v>33</v>
      </c>
      <c r="K52" s="294" t="s">
        <v>33</v>
      </c>
      <c r="L52" s="294" t="s">
        <v>33</v>
      </c>
      <c r="M52" s="404">
        <v>0.04</v>
      </c>
      <c r="N52" s="248">
        <v>280264</v>
      </c>
      <c r="O52" s="451">
        <f>R52/N52</f>
        <v>0.07849741672137699</v>
      </c>
      <c r="P52" s="452"/>
      <c r="Q52" s="452"/>
      <c r="R52" s="261">
        <v>22000</v>
      </c>
      <c r="S52" s="452"/>
      <c r="T52" s="453"/>
      <c r="U52" s="453"/>
      <c r="V52" s="453"/>
    </row>
    <row r="53" spans="3:22" ht="15">
      <c r="C53" s="3" t="s">
        <v>258</v>
      </c>
      <c r="D53" s="3" t="s">
        <v>259</v>
      </c>
      <c r="E53" s="444" t="s">
        <v>25</v>
      </c>
      <c r="F53" s="4" t="s">
        <v>276</v>
      </c>
      <c r="G53" s="299">
        <v>198902200</v>
      </c>
      <c r="H53" s="400">
        <v>40875</v>
      </c>
      <c r="I53" s="294" t="s">
        <v>33</v>
      </c>
      <c r="J53" s="294" t="s">
        <v>33</v>
      </c>
      <c r="K53" s="294" t="s">
        <v>33</v>
      </c>
      <c r="L53" s="294" t="s">
        <v>33</v>
      </c>
      <c r="M53" s="294" t="s">
        <v>33</v>
      </c>
      <c r="N53" s="248">
        <v>398656</v>
      </c>
      <c r="O53" s="451">
        <f>P53/N53</f>
        <v>0.7976802054904479</v>
      </c>
      <c r="P53" s="261">
        <v>318000</v>
      </c>
      <c r="Q53" s="452"/>
      <c r="R53" s="452"/>
      <c r="S53" s="452"/>
      <c r="T53" s="453"/>
      <c r="U53" s="453"/>
      <c r="V53" s="453"/>
    </row>
    <row r="54" spans="3:22" ht="15">
      <c r="C54" s="3" t="s">
        <v>258</v>
      </c>
      <c r="D54" s="3" t="s">
        <v>37</v>
      </c>
      <c r="E54" s="444" t="s">
        <v>89</v>
      </c>
      <c r="F54" s="4" t="s">
        <v>268</v>
      </c>
      <c r="G54" s="299">
        <v>198902401</v>
      </c>
      <c r="H54" s="400">
        <v>39455</v>
      </c>
      <c r="I54" s="294" t="s">
        <v>33</v>
      </c>
      <c r="J54" s="295" t="s">
        <v>396</v>
      </c>
      <c r="K54" s="294" t="s">
        <v>33</v>
      </c>
      <c r="L54" s="294" t="s">
        <v>33</v>
      </c>
      <c r="M54" s="294" t="s">
        <v>33</v>
      </c>
      <c r="N54" s="248">
        <v>217415</v>
      </c>
      <c r="O54" s="451">
        <f>P54/N54</f>
        <v>1</v>
      </c>
      <c r="P54" s="261">
        <v>217415</v>
      </c>
      <c r="Q54" s="452"/>
      <c r="R54" s="452"/>
      <c r="S54" s="452"/>
      <c r="T54" s="453"/>
      <c r="U54" s="453"/>
      <c r="V54" s="453"/>
    </row>
    <row r="55" spans="3:22" ht="15">
      <c r="C55" s="3" t="s">
        <v>258</v>
      </c>
      <c r="D55" s="3" t="s">
        <v>37</v>
      </c>
      <c r="E55" s="444" t="s">
        <v>25</v>
      </c>
      <c r="F55" s="4" t="s">
        <v>275</v>
      </c>
      <c r="G55" s="299">
        <v>198903500</v>
      </c>
      <c r="H55" s="400">
        <v>38956</v>
      </c>
      <c r="I55" s="294" t="s">
        <v>33</v>
      </c>
      <c r="J55" s="294" t="s">
        <v>33</v>
      </c>
      <c r="K55" s="294" t="s">
        <v>33</v>
      </c>
      <c r="L55" s="294" t="s">
        <v>33</v>
      </c>
      <c r="M55" s="294" t="s">
        <v>33</v>
      </c>
      <c r="N55" s="248">
        <v>966664</v>
      </c>
      <c r="O55" s="451">
        <f>Q55/N55</f>
        <v>0</v>
      </c>
      <c r="P55" s="452"/>
      <c r="Q55" s="261">
        <v>0</v>
      </c>
      <c r="R55" s="452"/>
      <c r="S55" s="452"/>
      <c r="T55" s="453"/>
      <c r="U55" s="453"/>
      <c r="V55" s="453"/>
    </row>
    <row r="56" spans="3:22" ht="15">
      <c r="C56" s="3" t="s">
        <v>258</v>
      </c>
      <c r="D56" s="3" t="s">
        <v>37</v>
      </c>
      <c r="E56" s="444" t="s">
        <v>89</v>
      </c>
      <c r="F56" s="4" t="s">
        <v>274</v>
      </c>
      <c r="G56" s="299">
        <v>199000500</v>
      </c>
      <c r="H56" s="400">
        <v>39797</v>
      </c>
      <c r="I56" s="294" t="s">
        <v>33</v>
      </c>
      <c r="J56" s="294" t="s">
        <v>33</v>
      </c>
      <c r="K56" s="294" t="s">
        <v>33</v>
      </c>
      <c r="L56" s="295" t="s">
        <v>396</v>
      </c>
      <c r="M56" s="294" t="s">
        <v>33</v>
      </c>
      <c r="N56" s="248">
        <v>616318</v>
      </c>
      <c r="O56" s="451">
        <f>Q56/N56</f>
        <v>1</v>
      </c>
      <c r="P56" s="452"/>
      <c r="Q56" s="261">
        <v>616318</v>
      </c>
      <c r="R56" s="452"/>
      <c r="S56" s="452"/>
      <c r="T56" s="453"/>
      <c r="U56" s="453"/>
      <c r="V56" s="453"/>
    </row>
    <row r="57" spans="3:22" ht="15">
      <c r="C57" s="3" t="s">
        <v>258</v>
      </c>
      <c r="D57" s="3" t="s">
        <v>832</v>
      </c>
      <c r="E57" s="444" t="s">
        <v>25</v>
      </c>
      <c r="F57" s="4" t="s">
        <v>273</v>
      </c>
      <c r="G57" s="299">
        <v>199000501</v>
      </c>
      <c r="H57" s="400">
        <v>41603</v>
      </c>
      <c r="I57" s="294" t="s">
        <v>33</v>
      </c>
      <c r="J57" s="295" t="s">
        <v>396</v>
      </c>
      <c r="K57" s="295" t="s">
        <v>396</v>
      </c>
      <c r="L57" s="294" t="s">
        <v>33</v>
      </c>
      <c r="M57" s="294" t="s">
        <v>33</v>
      </c>
      <c r="N57" s="248">
        <v>743388</v>
      </c>
      <c r="O57" s="451">
        <f>P57/N57</f>
        <v>1</v>
      </c>
      <c r="P57" s="261">
        <v>743388</v>
      </c>
      <c r="Q57" s="452"/>
      <c r="R57" s="452"/>
      <c r="S57" s="452"/>
      <c r="T57" s="453"/>
      <c r="U57" s="453"/>
      <c r="V57" s="453"/>
    </row>
    <row r="58" spans="3:22" ht="15">
      <c r="C58" s="3" t="s">
        <v>258</v>
      </c>
      <c r="D58" s="3" t="s">
        <v>37</v>
      </c>
      <c r="E58" s="444" t="s">
        <v>14</v>
      </c>
      <c r="F58" s="4" t="s">
        <v>272</v>
      </c>
      <c r="G58" s="299">
        <v>199000501</v>
      </c>
      <c r="H58" s="400">
        <v>41827</v>
      </c>
      <c r="I58" s="294" t="s">
        <v>33</v>
      </c>
      <c r="J58" s="294" t="s">
        <v>33</v>
      </c>
      <c r="K58" s="294" t="s">
        <v>33</v>
      </c>
      <c r="L58" s="294" t="s">
        <v>33</v>
      </c>
      <c r="M58" s="294" t="s">
        <v>33</v>
      </c>
      <c r="N58" s="248">
        <v>20000</v>
      </c>
      <c r="O58" s="451">
        <f>P58/N58</f>
        <v>1</v>
      </c>
      <c r="P58" s="261">
        <v>20000</v>
      </c>
      <c r="Q58" s="452"/>
      <c r="R58" s="452"/>
      <c r="S58" s="452"/>
      <c r="T58" s="453"/>
      <c r="U58" s="453"/>
      <c r="V58" s="453"/>
    </row>
    <row r="59" spans="3:22" ht="30">
      <c r="C59" s="3" t="s">
        <v>258</v>
      </c>
      <c r="D59" s="539" t="s">
        <v>893</v>
      </c>
      <c r="E59" s="659" t="s">
        <v>26</v>
      </c>
      <c r="F59" s="431" t="s">
        <v>892</v>
      </c>
      <c r="G59" s="660" t="s">
        <v>866</v>
      </c>
      <c r="H59" s="660" t="s">
        <v>866</v>
      </c>
      <c r="I59" s="294"/>
      <c r="J59" s="294"/>
      <c r="K59" s="294"/>
      <c r="L59" s="294"/>
      <c r="M59" s="294"/>
      <c r="N59" s="248"/>
      <c r="O59" s="451"/>
      <c r="P59" s="261"/>
      <c r="Q59" s="452"/>
      <c r="R59" s="452"/>
      <c r="S59" s="452"/>
      <c r="T59" s="658">
        <v>100000</v>
      </c>
      <c r="U59" s="489"/>
      <c r="V59" s="489"/>
    </row>
    <row r="60" spans="3:22" ht="15">
      <c r="C60" s="3" t="s">
        <v>258</v>
      </c>
      <c r="D60" s="3" t="s">
        <v>826</v>
      </c>
      <c r="E60" s="444" t="s">
        <v>25</v>
      </c>
      <c r="F60" s="4" t="s">
        <v>271</v>
      </c>
      <c r="G60" s="299">
        <v>199506001</v>
      </c>
      <c r="H60" s="400">
        <v>40999</v>
      </c>
      <c r="I60" s="294" t="s">
        <v>33</v>
      </c>
      <c r="J60" s="294" t="s">
        <v>33</v>
      </c>
      <c r="K60" s="295" t="s">
        <v>396</v>
      </c>
      <c r="L60" s="294" t="s">
        <v>33</v>
      </c>
      <c r="M60" s="404">
        <v>0.04</v>
      </c>
      <c r="N60" s="248">
        <v>205000</v>
      </c>
      <c r="O60" s="451">
        <f>R60/N60</f>
        <v>0.14146341463414633</v>
      </c>
      <c r="P60" s="452"/>
      <c r="Q60" s="452"/>
      <c r="R60" s="261">
        <v>29000</v>
      </c>
      <c r="S60" s="452"/>
      <c r="T60" s="453"/>
      <c r="U60" s="453"/>
      <c r="V60" s="453"/>
    </row>
    <row r="61" spans="3:22" ht="15">
      <c r="C61" s="3" t="s">
        <v>258</v>
      </c>
      <c r="D61" s="3" t="s">
        <v>824</v>
      </c>
      <c r="E61" s="444" t="s">
        <v>25</v>
      </c>
      <c r="F61" s="4" t="s">
        <v>292</v>
      </c>
      <c r="G61" s="299">
        <v>199601100</v>
      </c>
      <c r="H61" s="400">
        <v>40569</v>
      </c>
      <c r="I61" s="294" t="s">
        <v>33</v>
      </c>
      <c r="J61" s="294" t="s">
        <v>33</v>
      </c>
      <c r="K61" s="295" t="s">
        <v>396</v>
      </c>
      <c r="L61" s="294" t="s">
        <v>33</v>
      </c>
      <c r="M61" s="294" t="s">
        <v>33</v>
      </c>
      <c r="N61" s="248">
        <v>88000</v>
      </c>
      <c r="O61" s="451">
        <f>R61/N61</f>
        <v>0</v>
      </c>
      <c r="P61" s="452"/>
      <c r="Q61" s="452"/>
      <c r="R61" s="261">
        <v>0</v>
      </c>
      <c r="S61" s="452"/>
      <c r="T61" s="453"/>
      <c r="U61" s="453"/>
      <c r="V61" s="453"/>
    </row>
    <row r="62" spans="3:22" ht="15">
      <c r="C62" s="3" t="s">
        <v>258</v>
      </c>
      <c r="D62" s="3" t="s">
        <v>37</v>
      </c>
      <c r="E62" s="444" t="s">
        <v>290</v>
      </c>
      <c r="F62" s="4" t="s">
        <v>291</v>
      </c>
      <c r="G62" s="299">
        <v>199601100</v>
      </c>
      <c r="H62" s="400">
        <v>40583</v>
      </c>
      <c r="I62" s="294" t="s">
        <v>33</v>
      </c>
      <c r="J62" s="294" t="s">
        <v>33</v>
      </c>
      <c r="K62" s="294" t="s">
        <v>33</v>
      </c>
      <c r="L62" s="294" t="s">
        <v>33</v>
      </c>
      <c r="M62" s="294" t="s">
        <v>33</v>
      </c>
      <c r="N62" s="248">
        <v>21000</v>
      </c>
      <c r="O62" s="451">
        <f>R62/N62</f>
        <v>0</v>
      </c>
      <c r="P62" s="452"/>
      <c r="Q62" s="452"/>
      <c r="R62" s="261">
        <v>0</v>
      </c>
      <c r="S62" s="452"/>
      <c r="T62" s="453"/>
      <c r="U62" s="453"/>
      <c r="V62" s="453"/>
    </row>
    <row r="63" spans="3:22" ht="15">
      <c r="C63" s="3" t="s">
        <v>258</v>
      </c>
      <c r="D63" s="3" t="s">
        <v>823</v>
      </c>
      <c r="E63" s="444" t="s">
        <v>25</v>
      </c>
      <c r="F63" s="4" t="s">
        <v>289</v>
      </c>
      <c r="G63" s="299">
        <v>199604601</v>
      </c>
      <c r="H63" s="400">
        <v>37431</v>
      </c>
      <c r="I63" s="294" t="s">
        <v>33</v>
      </c>
      <c r="J63" s="294" t="s">
        <v>33</v>
      </c>
      <c r="K63" s="295" t="s">
        <v>396</v>
      </c>
      <c r="L63" s="294" t="s">
        <v>33</v>
      </c>
      <c r="M63" s="294" t="s">
        <v>33</v>
      </c>
      <c r="N63" s="240">
        <v>483179</v>
      </c>
      <c r="O63" s="451">
        <f>R63/N63</f>
        <v>0.034945641263382725</v>
      </c>
      <c r="P63" s="452"/>
      <c r="Q63" s="452"/>
      <c r="R63" s="261">
        <v>16885</v>
      </c>
      <c r="S63" s="452"/>
      <c r="T63" s="453"/>
      <c r="U63" s="453"/>
      <c r="V63" s="453"/>
    </row>
    <row r="64" spans="3:22" ht="15">
      <c r="C64" s="3" t="s">
        <v>258</v>
      </c>
      <c r="D64" s="3" t="s">
        <v>822</v>
      </c>
      <c r="E64" s="444" t="s">
        <v>25</v>
      </c>
      <c r="F64" s="4" t="s">
        <v>288</v>
      </c>
      <c r="G64" s="299">
        <v>200003300</v>
      </c>
      <c r="H64" s="400">
        <v>40877</v>
      </c>
      <c r="I64" s="294" t="s">
        <v>33</v>
      </c>
      <c r="J64" s="294" t="s">
        <v>33</v>
      </c>
      <c r="K64" s="295" t="s">
        <v>396</v>
      </c>
      <c r="L64" s="294" t="s">
        <v>33</v>
      </c>
      <c r="M64" s="294" t="s">
        <v>33</v>
      </c>
      <c r="N64" s="248">
        <v>109343</v>
      </c>
      <c r="O64" s="451">
        <f>P64/N64</f>
        <v>0.02286383216118087</v>
      </c>
      <c r="P64" s="261">
        <v>2500</v>
      </c>
      <c r="Q64" s="452"/>
      <c r="R64" s="452"/>
      <c r="S64" s="452"/>
      <c r="T64" s="453"/>
      <c r="U64" s="453"/>
      <c r="V64" s="453"/>
    </row>
    <row r="65" spans="3:22" ht="15">
      <c r="C65" s="3" t="s">
        <v>258</v>
      </c>
      <c r="D65" s="3" t="s">
        <v>834</v>
      </c>
      <c r="E65" s="444" t="s">
        <v>25</v>
      </c>
      <c r="F65" s="4" t="s">
        <v>833</v>
      </c>
      <c r="G65" s="299">
        <v>200003800</v>
      </c>
      <c r="H65" s="400">
        <v>32841</v>
      </c>
      <c r="I65" s="294" t="s">
        <v>33</v>
      </c>
      <c r="J65" s="294" t="s">
        <v>33</v>
      </c>
      <c r="K65" s="295" t="s">
        <v>396</v>
      </c>
      <c r="L65" s="294" t="s">
        <v>33</v>
      </c>
      <c r="M65" s="294" t="s">
        <v>33</v>
      </c>
      <c r="N65" s="248">
        <v>29976</v>
      </c>
      <c r="O65" s="451">
        <f>Q65/N65</f>
        <v>0</v>
      </c>
      <c r="P65" s="452"/>
      <c r="Q65" s="261">
        <v>0</v>
      </c>
      <c r="R65" s="452"/>
      <c r="S65" s="452"/>
      <c r="T65" s="453"/>
      <c r="U65" s="453"/>
      <c r="V65" s="453"/>
    </row>
    <row r="66" spans="3:22" ht="15">
      <c r="C66" s="3" t="s">
        <v>258</v>
      </c>
      <c r="D66" s="3" t="s">
        <v>37</v>
      </c>
      <c r="E66" s="444" t="s">
        <v>25</v>
      </c>
      <c r="F66" s="4" t="s">
        <v>287</v>
      </c>
      <c r="G66" s="299">
        <v>200003801</v>
      </c>
      <c r="H66" s="400">
        <v>43037</v>
      </c>
      <c r="I66" s="294" t="s">
        <v>33</v>
      </c>
      <c r="J66" s="294" t="s">
        <v>33</v>
      </c>
      <c r="K66" s="294" t="s">
        <v>33</v>
      </c>
      <c r="L66" s="294" t="s">
        <v>33</v>
      </c>
      <c r="M66" s="294" t="s">
        <v>33</v>
      </c>
      <c r="N66" s="248">
        <v>103081</v>
      </c>
      <c r="O66" s="451">
        <f>Q66/N66</f>
        <v>0</v>
      </c>
      <c r="P66" s="452"/>
      <c r="Q66" s="261">
        <v>0</v>
      </c>
      <c r="R66" s="452"/>
      <c r="S66" s="452"/>
      <c r="T66" s="453"/>
      <c r="U66" s="453"/>
      <c r="V66" s="453"/>
    </row>
    <row r="67" spans="3:22" ht="15">
      <c r="C67" s="3" t="s">
        <v>258</v>
      </c>
      <c r="D67" s="3" t="s">
        <v>825</v>
      </c>
      <c r="E67" s="444" t="s">
        <v>25</v>
      </c>
      <c r="F67" s="4" t="s">
        <v>286</v>
      </c>
      <c r="G67" s="299">
        <v>200003900</v>
      </c>
      <c r="H67" s="400">
        <v>41915</v>
      </c>
      <c r="I67" s="294" t="s">
        <v>33</v>
      </c>
      <c r="J67" s="295" t="s">
        <v>396</v>
      </c>
      <c r="K67" s="295" t="s">
        <v>396</v>
      </c>
      <c r="L67" s="294" t="s">
        <v>33</v>
      </c>
      <c r="M67" s="294" t="s">
        <v>33</v>
      </c>
      <c r="N67" s="248">
        <v>699872</v>
      </c>
      <c r="O67" s="451">
        <f>P67/N67</f>
        <v>1</v>
      </c>
      <c r="P67" s="261">
        <v>699872</v>
      </c>
      <c r="Q67" s="452"/>
      <c r="R67" s="452"/>
      <c r="S67" s="452"/>
      <c r="T67" s="453"/>
      <c r="U67" s="453"/>
      <c r="V67" s="453"/>
    </row>
    <row r="68" spans="3:22" ht="15">
      <c r="C68" s="3" t="s">
        <v>258</v>
      </c>
      <c r="D68" s="3" t="s">
        <v>37</v>
      </c>
      <c r="E68" s="444" t="s">
        <v>26</v>
      </c>
      <c r="F68" s="4" t="s">
        <v>286</v>
      </c>
      <c r="G68" s="299">
        <v>200003900</v>
      </c>
      <c r="H68" s="400">
        <v>41736</v>
      </c>
      <c r="I68" s="294" t="s">
        <v>33</v>
      </c>
      <c r="J68" s="295" t="s">
        <v>396</v>
      </c>
      <c r="K68" s="294" t="s">
        <v>33</v>
      </c>
      <c r="L68" s="294" t="s">
        <v>33</v>
      </c>
      <c r="M68" s="294" t="s">
        <v>33</v>
      </c>
      <c r="N68" s="248">
        <v>210367</v>
      </c>
      <c r="O68" s="451">
        <f>P68/N68</f>
        <v>1</v>
      </c>
      <c r="P68" s="261">
        <v>210367</v>
      </c>
      <c r="Q68" s="452"/>
      <c r="R68" s="452"/>
      <c r="S68" s="452"/>
      <c r="T68" s="453"/>
      <c r="U68" s="453"/>
      <c r="V68" s="453"/>
    </row>
    <row r="69" spans="3:22" ht="15">
      <c r="C69" s="3" t="s">
        <v>258</v>
      </c>
      <c r="D69" s="32"/>
      <c r="E69" s="444" t="s">
        <v>25</v>
      </c>
      <c r="F69" s="4" t="s">
        <v>269</v>
      </c>
      <c r="G69" s="299">
        <v>200203000</v>
      </c>
      <c r="H69" s="400">
        <v>38818</v>
      </c>
      <c r="I69" s="294" t="s">
        <v>33</v>
      </c>
      <c r="J69" s="294" t="s">
        <v>33</v>
      </c>
      <c r="K69" s="295" t="s">
        <v>396</v>
      </c>
      <c r="L69" s="294" t="s">
        <v>33</v>
      </c>
      <c r="M69" s="294" t="s">
        <v>33</v>
      </c>
      <c r="N69" s="248">
        <v>297000</v>
      </c>
      <c r="O69" s="451">
        <f>P69/N69</f>
        <v>1</v>
      </c>
      <c r="P69" s="261">
        <v>297000</v>
      </c>
      <c r="Q69" s="452"/>
      <c r="R69" s="452"/>
      <c r="S69" s="452"/>
      <c r="T69" s="453"/>
      <c r="U69" s="453"/>
      <c r="V69" s="453"/>
    </row>
    <row r="70" spans="3:22" ht="15">
      <c r="C70" s="3" t="s">
        <v>258</v>
      </c>
      <c r="D70" s="3" t="s">
        <v>37</v>
      </c>
      <c r="E70" s="444" t="s">
        <v>425</v>
      </c>
      <c r="F70" s="4" t="s">
        <v>426</v>
      </c>
      <c r="G70" s="299">
        <v>200721700</v>
      </c>
      <c r="H70" s="400">
        <v>40085</v>
      </c>
      <c r="I70" s="294" t="s">
        <v>33</v>
      </c>
      <c r="J70" s="294" t="s">
        <v>33</v>
      </c>
      <c r="K70" s="294" t="s">
        <v>33</v>
      </c>
      <c r="L70" s="294" t="s">
        <v>33</v>
      </c>
      <c r="M70" s="294" t="s">
        <v>33</v>
      </c>
      <c r="N70" s="248">
        <v>91350</v>
      </c>
      <c r="O70" s="451">
        <f aca="true" t="shared" si="1" ref="O70:O76">R70/N70</f>
        <v>0</v>
      </c>
      <c r="P70" s="452"/>
      <c r="Q70" s="452"/>
      <c r="R70" s="261">
        <v>0</v>
      </c>
      <c r="S70" s="452"/>
      <c r="T70" s="453"/>
      <c r="U70" s="453"/>
      <c r="V70" s="453"/>
    </row>
    <row r="71" spans="3:22" ht="15">
      <c r="C71" s="3" t="s">
        <v>258</v>
      </c>
      <c r="D71" s="3" t="s">
        <v>37</v>
      </c>
      <c r="E71" s="444" t="s">
        <v>267</v>
      </c>
      <c r="F71" s="4" t="s">
        <v>285</v>
      </c>
      <c r="G71" s="299">
        <v>200721700</v>
      </c>
      <c r="H71" s="400">
        <v>36027</v>
      </c>
      <c r="I71" s="294" t="s">
        <v>33</v>
      </c>
      <c r="J71" s="294" t="s">
        <v>33</v>
      </c>
      <c r="K71" s="294" t="s">
        <v>33</v>
      </c>
      <c r="L71" s="294" t="s">
        <v>33</v>
      </c>
      <c r="M71" s="294" t="s">
        <v>33</v>
      </c>
      <c r="N71" s="248">
        <v>182700</v>
      </c>
      <c r="O71" s="451">
        <f t="shared" si="1"/>
        <v>0</v>
      </c>
      <c r="P71" s="452"/>
      <c r="Q71" s="452"/>
      <c r="R71" s="261">
        <v>0</v>
      </c>
      <c r="S71" s="452"/>
      <c r="T71" s="453"/>
      <c r="U71" s="453"/>
      <c r="V71" s="453"/>
    </row>
    <row r="72" spans="3:22" ht="15">
      <c r="C72" s="3" t="s">
        <v>258</v>
      </c>
      <c r="D72" s="3" t="s">
        <v>841</v>
      </c>
      <c r="E72" s="444" t="s">
        <v>25</v>
      </c>
      <c r="F72" s="4" t="s">
        <v>270</v>
      </c>
      <c r="G72" s="299">
        <v>200725200</v>
      </c>
      <c r="H72" s="400">
        <v>34929</v>
      </c>
      <c r="I72" s="294" t="s">
        <v>33</v>
      </c>
      <c r="J72" s="294" t="s">
        <v>33</v>
      </c>
      <c r="K72" s="295" t="s">
        <v>396</v>
      </c>
      <c r="L72" s="294" t="s">
        <v>33</v>
      </c>
      <c r="M72" s="294" t="s">
        <v>33</v>
      </c>
      <c r="N72" s="248">
        <v>83987</v>
      </c>
      <c r="O72" s="451">
        <f t="shared" si="1"/>
        <v>1</v>
      </c>
      <c r="P72" s="452"/>
      <c r="Q72" s="452"/>
      <c r="R72" s="261">
        <v>83987</v>
      </c>
      <c r="S72" s="452"/>
      <c r="T72" s="453"/>
      <c r="U72" s="453"/>
      <c r="V72" s="453"/>
    </row>
    <row r="73" spans="3:22" ht="15">
      <c r="C73" s="3" t="s">
        <v>258</v>
      </c>
      <c r="D73" s="3" t="s">
        <v>37</v>
      </c>
      <c r="E73" s="444" t="s">
        <v>263</v>
      </c>
      <c r="F73" s="4" t="s">
        <v>280</v>
      </c>
      <c r="G73" s="299">
        <v>200739600</v>
      </c>
      <c r="H73" s="400">
        <v>40082</v>
      </c>
      <c r="I73" s="294" t="s">
        <v>33</v>
      </c>
      <c r="J73" s="294" t="s">
        <v>33</v>
      </c>
      <c r="K73" s="294" t="s">
        <v>33</v>
      </c>
      <c r="L73" s="294" t="s">
        <v>33</v>
      </c>
      <c r="M73" s="404">
        <v>0.04</v>
      </c>
      <c r="N73" s="248">
        <v>362000</v>
      </c>
      <c r="O73" s="451">
        <f t="shared" si="1"/>
        <v>0</v>
      </c>
      <c r="P73" s="452"/>
      <c r="Q73" s="452"/>
      <c r="R73" s="261">
        <v>0</v>
      </c>
      <c r="S73" s="452"/>
      <c r="T73" s="453"/>
      <c r="U73" s="453"/>
      <c r="V73" s="453"/>
    </row>
    <row r="74" spans="3:22" ht="15">
      <c r="C74" s="3" t="s">
        <v>258</v>
      </c>
      <c r="D74" s="3" t="s">
        <v>37</v>
      </c>
      <c r="E74" s="444" t="s">
        <v>266</v>
      </c>
      <c r="F74" s="4" t="s">
        <v>284</v>
      </c>
      <c r="G74" s="299">
        <v>200739600</v>
      </c>
      <c r="H74" s="400">
        <v>26934</v>
      </c>
      <c r="I74" s="294" t="s">
        <v>33</v>
      </c>
      <c r="J74" s="295" t="s">
        <v>396</v>
      </c>
      <c r="K74" s="294" t="s">
        <v>33</v>
      </c>
      <c r="L74" s="294" t="s">
        <v>33</v>
      </c>
      <c r="M74" s="294" t="s">
        <v>33</v>
      </c>
      <c r="N74" s="248">
        <v>24010</v>
      </c>
      <c r="O74" s="451">
        <f t="shared" si="1"/>
        <v>1</v>
      </c>
      <c r="P74" s="452"/>
      <c r="Q74" s="452"/>
      <c r="R74" s="261">
        <v>24010</v>
      </c>
      <c r="S74" s="452"/>
      <c r="T74" s="453"/>
      <c r="U74" s="453"/>
      <c r="V74" s="453"/>
    </row>
    <row r="75" spans="3:22" ht="15">
      <c r="C75" s="3" t="s">
        <v>258</v>
      </c>
      <c r="D75" s="3" t="s">
        <v>37</v>
      </c>
      <c r="E75" s="444" t="s">
        <v>265</v>
      </c>
      <c r="F75" s="4" t="s">
        <v>282</v>
      </c>
      <c r="G75" s="299">
        <v>200739600</v>
      </c>
      <c r="H75" s="400">
        <v>38897</v>
      </c>
      <c r="I75" s="294" t="s">
        <v>33</v>
      </c>
      <c r="J75" s="294" t="s">
        <v>33</v>
      </c>
      <c r="K75" s="294" t="s">
        <v>33</v>
      </c>
      <c r="L75" s="294" t="s">
        <v>33</v>
      </c>
      <c r="M75" s="404">
        <v>0.04</v>
      </c>
      <c r="N75" s="248">
        <v>29017</v>
      </c>
      <c r="O75" s="451">
        <f t="shared" si="1"/>
        <v>0.4135506771892339</v>
      </c>
      <c r="P75" s="452"/>
      <c r="Q75" s="452"/>
      <c r="R75" s="261">
        <v>12000</v>
      </c>
      <c r="S75" s="452"/>
      <c r="T75" s="453"/>
      <c r="U75" s="453"/>
      <c r="V75" s="453"/>
    </row>
    <row r="76" spans="3:22" ht="15">
      <c r="C76" s="3" t="s">
        <v>258</v>
      </c>
      <c r="D76" s="3" t="s">
        <v>37</v>
      </c>
      <c r="E76" s="444" t="s">
        <v>265</v>
      </c>
      <c r="F76" s="4" t="s">
        <v>283</v>
      </c>
      <c r="G76" s="299">
        <v>200739600</v>
      </c>
      <c r="H76" s="400">
        <v>35684</v>
      </c>
      <c r="I76" s="294" t="s">
        <v>33</v>
      </c>
      <c r="J76" s="294" t="s">
        <v>33</v>
      </c>
      <c r="K76" s="294" t="s">
        <v>33</v>
      </c>
      <c r="L76" s="294" t="s">
        <v>33</v>
      </c>
      <c r="M76" s="294" t="s">
        <v>33</v>
      </c>
      <c r="N76" s="248">
        <v>857423</v>
      </c>
      <c r="O76" s="451">
        <f t="shared" si="1"/>
        <v>0</v>
      </c>
      <c r="P76" s="452"/>
      <c r="Q76" s="452"/>
      <c r="R76" s="261">
        <v>0</v>
      </c>
      <c r="S76" s="452"/>
      <c r="T76" s="453"/>
      <c r="U76" s="453"/>
      <c r="V76" s="453"/>
    </row>
    <row r="77" spans="3:22" ht="15">
      <c r="C77" s="3" t="s">
        <v>258</v>
      </c>
      <c r="D77" s="3" t="s">
        <v>37</v>
      </c>
      <c r="E77" s="444" t="s">
        <v>264</v>
      </c>
      <c r="F77" s="4" t="s">
        <v>281</v>
      </c>
      <c r="G77" s="299">
        <v>200739600</v>
      </c>
      <c r="H77" s="400">
        <v>39456</v>
      </c>
      <c r="I77" s="294" t="s">
        <v>33</v>
      </c>
      <c r="J77" s="294" t="s">
        <v>33</v>
      </c>
      <c r="K77" s="294" t="s">
        <v>33</v>
      </c>
      <c r="L77" s="294" t="s">
        <v>33</v>
      </c>
      <c r="M77" s="294" t="s">
        <v>33</v>
      </c>
      <c r="N77" s="248">
        <v>130000</v>
      </c>
      <c r="O77" s="451">
        <f>R77/N77</f>
        <v>0</v>
      </c>
      <c r="P77" s="452"/>
      <c r="Q77" s="452"/>
      <c r="R77" s="261">
        <v>0</v>
      </c>
      <c r="S77" s="452"/>
      <c r="T77" s="453"/>
      <c r="U77" s="453"/>
      <c r="V77" s="453"/>
    </row>
    <row r="78" spans="3:22" ht="15">
      <c r="C78" s="3" t="s">
        <v>258</v>
      </c>
      <c r="D78" s="3" t="s">
        <v>37</v>
      </c>
      <c r="E78" s="444" t="s">
        <v>25</v>
      </c>
      <c r="F78" s="4" t="s">
        <v>279</v>
      </c>
      <c r="G78" s="299">
        <v>200820100</v>
      </c>
      <c r="H78" s="400">
        <v>42044</v>
      </c>
      <c r="I78" s="294" t="s">
        <v>33</v>
      </c>
      <c r="J78" s="294" t="s">
        <v>33</v>
      </c>
      <c r="K78" s="294" t="s">
        <v>33</v>
      </c>
      <c r="L78" s="294" t="s">
        <v>33</v>
      </c>
      <c r="M78" s="294" t="s">
        <v>33</v>
      </c>
      <c r="N78" s="248">
        <v>250000</v>
      </c>
      <c r="O78" s="451">
        <f>R78/N78</f>
        <v>0</v>
      </c>
      <c r="P78" s="452"/>
      <c r="Q78" s="452"/>
      <c r="R78" s="261">
        <v>0</v>
      </c>
      <c r="S78" s="452"/>
      <c r="T78" s="453"/>
      <c r="U78" s="453"/>
      <c r="V78" s="453"/>
    </row>
    <row r="79" spans="3:22" ht="15">
      <c r="C79" s="3" t="s">
        <v>258</v>
      </c>
      <c r="D79" s="3" t="s">
        <v>37</v>
      </c>
      <c r="E79" s="444" t="s">
        <v>25</v>
      </c>
      <c r="F79" s="4" t="s">
        <v>279</v>
      </c>
      <c r="G79" s="299">
        <v>200830100</v>
      </c>
      <c r="H79" s="400">
        <v>40408</v>
      </c>
      <c r="I79" s="294" t="s">
        <v>33</v>
      </c>
      <c r="J79" s="294" t="s">
        <v>33</v>
      </c>
      <c r="K79" s="294" t="s">
        <v>33</v>
      </c>
      <c r="L79" s="294" t="s">
        <v>33</v>
      </c>
      <c r="M79" s="294" t="s">
        <v>33</v>
      </c>
      <c r="N79" s="248">
        <v>250000</v>
      </c>
      <c r="O79" s="451">
        <f>R79/N79</f>
        <v>0</v>
      </c>
      <c r="P79" s="452"/>
      <c r="Q79" s="452"/>
      <c r="R79" s="261">
        <v>0</v>
      </c>
      <c r="S79" s="452"/>
      <c r="T79" s="453"/>
      <c r="U79" s="453"/>
      <c r="V79" s="453"/>
    </row>
    <row r="80" spans="3:22" ht="24" thickBot="1">
      <c r="C80" s="9" t="s">
        <v>258</v>
      </c>
      <c r="D80" s="9" t="s">
        <v>259</v>
      </c>
      <c r="E80" s="394" t="s">
        <v>25</v>
      </c>
      <c r="F80" s="232" t="s">
        <v>519</v>
      </c>
      <c r="G80" s="318" t="s">
        <v>517</v>
      </c>
      <c r="H80" s="450" t="s">
        <v>518</v>
      </c>
      <c r="I80" s="394" t="s">
        <v>33</v>
      </c>
      <c r="J80" s="394" t="s">
        <v>33</v>
      </c>
      <c r="K80" s="394" t="s">
        <v>33</v>
      </c>
      <c r="L80" s="394" t="s">
        <v>33</v>
      </c>
      <c r="M80" s="478">
        <v>0.04</v>
      </c>
      <c r="N80" s="472">
        <v>67212</v>
      </c>
      <c r="O80" s="451">
        <f>R80/N80</f>
        <v>1</v>
      </c>
      <c r="P80" s="457"/>
      <c r="Q80" s="457"/>
      <c r="R80" s="472">
        <v>67212</v>
      </c>
      <c r="S80" s="457"/>
      <c r="T80" s="458"/>
      <c r="U80" s="458"/>
      <c r="V80" s="458"/>
    </row>
    <row r="81" spans="3:22" ht="15">
      <c r="C81" s="8" t="s">
        <v>351</v>
      </c>
      <c r="D81" s="8" t="s">
        <v>351</v>
      </c>
      <c r="E81" s="449" t="s">
        <v>375</v>
      </c>
      <c r="F81" s="206" t="s">
        <v>378</v>
      </c>
      <c r="G81" s="343">
        <v>198811525</v>
      </c>
      <c r="H81" s="343">
        <v>36702</v>
      </c>
      <c r="I81" s="296" t="s">
        <v>33</v>
      </c>
      <c r="J81" s="296" t="s">
        <v>33</v>
      </c>
      <c r="K81" s="294" t="s">
        <v>33</v>
      </c>
      <c r="L81" s="296" t="s">
        <v>33</v>
      </c>
      <c r="M81" s="296" t="s">
        <v>33</v>
      </c>
      <c r="N81" s="459">
        <v>45000</v>
      </c>
      <c r="O81" s="451">
        <f>Q81/N81</f>
        <v>1</v>
      </c>
      <c r="P81" s="469"/>
      <c r="Q81" s="461">
        <v>45000</v>
      </c>
      <c r="R81" s="469"/>
      <c r="S81" s="469"/>
      <c r="T81" s="470"/>
      <c r="U81" s="470"/>
      <c r="V81" s="470"/>
    </row>
    <row r="82" spans="3:22" ht="15">
      <c r="C82" s="3" t="s">
        <v>351</v>
      </c>
      <c r="D82" s="3" t="s">
        <v>351</v>
      </c>
      <c r="E82" s="444" t="s">
        <v>374</v>
      </c>
      <c r="F82" s="4" t="s">
        <v>376</v>
      </c>
      <c r="G82" s="299">
        <v>198811525</v>
      </c>
      <c r="H82" s="299">
        <v>39095</v>
      </c>
      <c r="I82" s="294" t="s">
        <v>33</v>
      </c>
      <c r="J82" s="294" t="s">
        <v>33</v>
      </c>
      <c r="K82" s="294" t="s">
        <v>33</v>
      </c>
      <c r="L82" s="294" t="s">
        <v>33</v>
      </c>
      <c r="M82" s="294" t="s">
        <v>33</v>
      </c>
      <c r="N82" s="248">
        <v>40000</v>
      </c>
      <c r="O82" s="451">
        <f>Q82/N82</f>
        <v>1</v>
      </c>
      <c r="Q82" s="261">
        <v>40000</v>
      </c>
      <c r="R82" s="452"/>
      <c r="S82" s="452"/>
      <c r="T82" s="453"/>
      <c r="U82" s="453"/>
      <c r="V82" s="453"/>
    </row>
    <row r="83" spans="3:22" ht="15">
      <c r="C83" s="3" t="s">
        <v>351</v>
      </c>
      <c r="D83" s="3" t="s">
        <v>351</v>
      </c>
      <c r="E83" s="444" t="s">
        <v>379</v>
      </c>
      <c r="F83" s="4" t="s">
        <v>380</v>
      </c>
      <c r="G83" s="299">
        <v>198811525</v>
      </c>
      <c r="H83" s="299">
        <v>23320</v>
      </c>
      <c r="I83" s="294" t="s">
        <v>33</v>
      </c>
      <c r="J83" s="294" t="s">
        <v>33</v>
      </c>
      <c r="K83" s="294" t="s">
        <v>33</v>
      </c>
      <c r="L83" s="294" t="s">
        <v>33</v>
      </c>
      <c r="M83" s="404">
        <v>0.04</v>
      </c>
      <c r="N83" s="248">
        <v>303451</v>
      </c>
      <c r="O83" s="451">
        <f>R83/N83</f>
        <v>0.1654237422186778</v>
      </c>
      <c r="P83" s="452"/>
      <c r="Q83" s="452"/>
      <c r="R83" s="261">
        <v>50198</v>
      </c>
      <c r="S83" s="452"/>
      <c r="T83" s="453"/>
      <c r="U83" s="453"/>
      <c r="V83" s="453"/>
    </row>
    <row r="84" spans="3:22" ht="15">
      <c r="C84" s="3" t="s">
        <v>351</v>
      </c>
      <c r="D84" s="3" t="s">
        <v>351</v>
      </c>
      <c r="E84" s="444" t="s">
        <v>592</v>
      </c>
      <c r="F84" s="4" t="s">
        <v>377</v>
      </c>
      <c r="G84" s="299">
        <v>198811525</v>
      </c>
      <c r="H84" s="299">
        <v>39094</v>
      </c>
      <c r="I84" s="294" t="s">
        <v>33</v>
      </c>
      <c r="J84" s="294" t="s">
        <v>33</v>
      </c>
      <c r="K84" s="294" t="s">
        <v>33</v>
      </c>
      <c r="L84" s="294" t="s">
        <v>33</v>
      </c>
      <c r="M84" s="294" t="s">
        <v>33</v>
      </c>
      <c r="N84" s="248">
        <v>30000</v>
      </c>
      <c r="O84" s="451">
        <f>Q84/N84</f>
        <v>1</v>
      </c>
      <c r="P84" s="452"/>
      <c r="Q84" s="261">
        <v>30000</v>
      </c>
      <c r="R84" s="452"/>
      <c r="S84" s="452"/>
      <c r="T84" s="453"/>
      <c r="U84" s="453"/>
      <c r="V84" s="453"/>
    </row>
    <row r="85" spans="3:22" ht="23.25">
      <c r="C85" s="3" t="s">
        <v>351</v>
      </c>
      <c r="D85" s="4" t="s">
        <v>837</v>
      </c>
      <c r="E85" s="444" t="s">
        <v>592</v>
      </c>
      <c r="F85" s="4" t="s">
        <v>528</v>
      </c>
      <c r="G85" s="299">
        <v>198812025</v>
      </c>
      <c r="H85" s="299">
        <v>41037</v>
      </c>
      <c r="I85" s="294" t="s">
        <v>33</v>
      </c>
      <c r="J85" s="294" t="s">
        <v>33</v>
      </c>
      <c r="K85" s="295" t="s">
        <v>396</v>
      </c>
      <c r="L85" s="294" t="s">
        <v>33</v>
      </c>
      <c r="M85" s="294" t="s">
        <v>33</v>
      </c>
      <c r="N85" s="248">
        <v>1282239</v>
      </c>
      <c r="O85" s="451">
        <f>Q85/N85</f>
        <v>0.5</v>
      </c>
      <c r="P85" s="452"/>
      <c r="Q85" s="261">
        <v>641119.5</v>
      </c>
      <c r="R85" s="452"/>
      <c r="S85" s="452"/>
      <c r="T85" s="453"/>
      <c r="U85" s="453"/>
      <c r="V85" s="453"/>
    </row>
    <row r="86" spans="3:22" ht="15">
      <c r="C86" s="3" t="s">
        <v>351</v>
      </c>
      <c r="D86" s="3" t="s">
        <v>351</v>
      </c>
      <c r="E86" s="444" t="s">
        <v>26</v>
      </c>
      <c r="F86" s="4" t="s">
        <v>372</v>
      </c>
      <c r="G86" s="299">
        <v>199200900</v>
      </c>
      <c r="H86" s="299">
        <v>42336</v>
      </c>
      <c r="I86" s="294" t="s">
        <v>33</v>
      </c>
      <c r="J86" s="294" t="s">
        <v>33</v>
      </c>
      <c r="K86" s="294" t="s">
        <v>33</v>
      </c>
      <c r="L86" s="294" t="s">
        <v>33</v>
      </c>
      <c r="M86" s="294" t="s">
        <v>33</v>
      </c>
      <c r="N86" s="248">
        <v>170000</v>
      </c>
      <c r="O86" s="451">
        <f>R86/N86</f>
        <v>0</v>
      </c>
      <c r="P86" s="452"/>
      <c r="Q86" s="452"/>
      <c r="R86" s="261">
        <v>0</v>
      </c>
      <c r="S86" s="452"/>
      <c r="T86" s="453"/>
      <c r="U86" s="453"/>
      <c r="V86" s="453"/>
    </row>
    <row r="87" spans="3:22" ht="15">
      <c r="C87" s="3" t="s">
        <v>351</v>
      </c>
      <c r="D87" s="3" t="s">
        <v>831</v>
      </c>
      <c r="E87" s="444" t="s">
        <v>592</v>
      </c>
      <c r="F87" s="4" t="s">
        <v>371</v>
      </c>
      <c r="G87" s="299">
        <v>199206200</v>
      </c>
      <c r="H87" s="299">
        <v>42837</v>
      </c>
      <c r="I87" s="294" t="s">
        <v>33</v>
      </c>
      <c r="J87" s="294" t="s">
        <v>33</v>
      </c>
      <c r="K87" s="295" t="s">
        <v>396</v>
      </c>
      <c r="L87" s="294" t="s">
        <v>33</v>
      </c>
      <c r="M87" s="294" t="s">
        <v>33</v>
      </c>
      <c r="N87" s="248">
        <v>1135545</v>
      </c>
      <c r="O87" s="451">
        <f>R87/N87</f>
        <v>0</v>
      </c>
      <c r="P87" s="452"/>
      <c r="Q87" s="452"/>
      <c r="R87" s="261">
        <v>0</v>
      </c>
      <c r="S87" s="452"/>
      <c r="T87" s="453"/>
      <c r="U87" s="453"/>
      <c r="V87" s="453"/>
    </row>
    <row r="88" spans="3:22" ht="15">
      <c r="C88" s="3" t="s">
        <v>351</v>
      </c>
      <c r="D88" s="3" t="s">
        <v>351</v>
      </c>
      <c r="E88" s="444" t="s">
        <v>366</v>
      </c>
      <c r="F88" s="4" t="s">
        <v>370</v>
      </c>
      <c r="G88" s="299">
        <v>199503300</v>
      </c>
      <c r="H88" s="299">
        <v>37516</v>
      </c>
      <c r="I88" s="294" t="s">
        <v>33</v>
      </c>
      <c r="J88" s="294" t="s">
        <v>33</v>
      </c>
      <c r="K88" s="294" t="s">
        <v>33</v>
      </c>
      <c r="L88" s="294" t="s">
        <v>33</v>
      </c>
      <c r="M88" s="294" t="s">
        <v>33</v>
      </c>
      <c r="N88" s="248">
        <v>111438</v>
      </c>
      <c r="O88" s="451">
        <f>R88/N88</f>
        <v>0</v>
      </c>
      <c r="P88" s="452"/>
      <c r="Q88" s="452"/>
      <c r="R88" s="261">
        <v>0</v>
      </c>
      <c r="S88" s="452"/>
      <c r="T88" s="453"/>
      <c r="U88" s="453"/>
      <c r="V88" s="453"/>
    </row>
    <row r="89" spans="3:22" ht="15">
      <c r="C89" s="3" t="s">
        <v>351</v>
      </c>
      <c r="D89" s="3" t="s">
        <v>351</v>
      </c>
      <c r="E89" s="444" t="s">
        <v>592</v>
      </c>
      <c r="F89" s="4" t="s">
        <v>370</v>
      </c>
      <c r="G89" s="299">
        <v>199503300</v>
      </c>
      <c r="H89" s="299">
        <v>42838</v>
      </c>
      <c r="I89" s="294" t="s">
        <v>33</v>
      </c>
      <c r="J89" s="294" t="s">
        <v>33</v>
      </c>
      <c r="K89" s="294" t="s">
        <v>33</v>
      </c>
      <c r="L89" s="294" t="s">
        <v>33</v>
      </c>
      <c r="M89" s="294" t="s">
        <v>33</v>
      </c>
      <c r="N89" s="248">
        <v>131877</v>
      </c>
      <c r="O89" s="451">
        <f>R89/N89</f>
        <v>0</v>
      </c>
      <c r="P89" s="452"/>
      <c r="Q89" s="452"/>
      <c r="R89" s="261">
        <v>0</v>
      </c>
      <c r="S89" s="452"/>
      <c r="T89" s="453"/>
      <c r="U89" s="453"/>
      <c r="V89" s="453"/>
    </row>
    <row r="90" spans="3:22" ht="15">
      <c r="C90" s="3" t="s">
        <v>351</v>
      </c>
      <c r="E90" s="444" t="s">
        <v>26</v>
      </c>
      <c r="F90" s="4" t="s">
        <v>369</v>
      </c>
      <c r="G90" s="299">
        <v>199506325</v>
      </c>
      <c r="H90" s="299">
        <v>42861</v>
      </c>
      <c r="I90" s="294" t="s">
        <v>33</v>
      </c>
      <c r="J90" s="295" t="s">
        <v>396</v>
      </c>
      <c r="K90" s="294" t="s">
        <v>33</v>
      </c>
      <c r="L90" s="294" t="s">
        <v>33</v>
      </c>
      <c r="M90" s="294" t="s">
        <v>33</v>
      </c>
      <c r="N90" s="240">
        <v>2124539</v>
      </c>
      <c r="O90" s="451">
        <f>P90/N90</f>
        <v>1</v>
      </c>
      <c r="P90" s="259">
        <v>2124539</v>
      </c>
      <c r="Q90" s="452"/>
      <c r="R90" s="452"/>
      <c r="S90" s="452"/>
      <c r="T90" s="453"/>
      <c r="U90" s="453"/>
      <c r="V90" s="453"/>
    </row>
    <row r="91" spans="3:22" ht="23.25">
      <c r="C91" s="3" t="s">
        <v>351</v>
      </c>
      <c r="D91" s="4" t="s">
        <v>838</v>
      </c>
      <c r="E91" s="444" t="s">
        <v>592</v>
      </c>
      <c r="F91" s="4" t="s">
        <v>369</v>
      </c>
      <c r="G91" s="299">
        <v>199506325</v>
      </c>
      <c r="H91" s="299">
        <v>42445</v>
      </c>
      <c r="I91" s="294" t="s">
        <v>33</v>
      </c>
      <c r="J91" s="295" t="s">
        <v>396</v>
      </c>
      <c r="K91" s="295" t="s">
        <v>396</v>
      </c>
      <c r="L91" s="294" t="s">
        <v>33</v>
      </c>
      <c r="M91" s="294" t="s">
        <v>33</v>
      </c>
      <c r="N91" s="248">
        <v>6345721</v>
      </c>
      <c r="O91" s="451">
        <f>P91/N91</f>
        <v>1</v>
      </c>
      <c r="P91" s="261">
        <v>6345721</v>
      </c>
      <c r="Q91" s="452"/>
      <c r="R91" s="452"/>
      <c r="S91" s="452"/>
      <c r="T91" s="453"/>
      <c r="U91" s="453"/>
      <c r="V91" s="453"/>
    </row>
    <row r="92" spans="3:22" ht="15">
      <c r="C92" s="3" t="s">
        <v>351</v>
      </c>
      <c r="D92" s="3" t="s">
        <v>829</v>
      </c>
      <c r="E92" s="444" t="s">
        <v>592</v>
      </c>
      <c r="F92" s="4" t="s">
        <v>368</v>
      </c>
      <c r="G92" s="299">
        <v>199603501</v>
      </c>
      <c r="H92" s="299">
        <v>40083</v>
      </c>
      <c r="I92" s="294" t="s">
        <v>33</v>
      </c>
      <c r="J92" s="32"/>
      <c r="K92" s="295" t="s">
        <v>396</v>
      </c>
      <c r="L92" s="294" t="s">
        <v>33</v>
      </c>
      <c r="M92" s="294" t="s">
        <v>33</v>
      </c>
      <c r="N92" s="248">
        <v>1086458</v>
      </c>
      <c r="O92" s="451">
        <f>R92/N92</f>
        <v>0.19052738347915887</v>
      </c>
      <c r="P92" s="452"/>
      <c r="Q92" s="452"/>
      <c r="R92" s="261">
        <v>207000</v>
      </c>
      <c r="S92" s="452"/>
      <c r="T92" s="453"/>
      <c r="U92" s="453"/>
      <c r="V92" s="453"/>
    </row>
    <row r="93" spans="3:22" ht="15">
      <c r="C93" s="3" t="s">
        <v>351</v>
      </c>
      <c r="D93" s="3" t="s">
        <v>351</v>
      </c>
      <c r="E93" s="444" t="s">
        <v>366</v>
      </c>
      <c r="F93" s="4" t="s">
        <v>367</v>
      </c>
      <c r="G93" s="299">
        <v>199701325</v>
      </c>
      <c r="H93" s="299">
        <v>37515</v>
      </c>
      <c r="I93" s="294" t="s">
        <v>33</v>
      </c>
      <c r="J93" s="295" t="s">
        <v>396</v>
      </c>
      <c r="K93" s="294" t="s">
        <v>33</v>
      </c>
      <c r="L93" s="294" t="s">
        <v>33</v>
      </c>
      <c r="M93" s="294" t="s">
        <v>33</v>
      </c>
      <c r="N93" s="248">
        <v>22200</v>
      </c>
      <c r="O93" s="451">
        <f>Q93/N93</f>
        <v>0</v>
      </c>
      <c r="P93" s="452"/>
      <c r="Q93" s="261">
        <v>0</v>
      </c>
      <c r="R93" s="452"/>
      <c r="S93" s="452"/>
      <c r="T93" s="453"/>
      <c r="U93" s="453"/>
      <c r="V93" s="453"/>
    </row>
    <row r="94" spans="3:22" ht="15">
      <c r="C94" s="3" t="s">
        <v>351</v>
      </c>
      <c r="D94" s="3" t="s">
        <v>351</v>
      </c>
      <c r="E94" s="444" t="s">
        <v>592</v>
      </c>
      <c r="F94" s="4" t="s">
        <v>364</v>
      </c>
      <c r="G94" s="299">
        <v>199701325</v>
      </c>
      <c r="H94" s="299">
        <v>37766</v>
      </c>
      <c r="I94" s="294" t="s">
        <v>33</v>
      </c>
      <c r="J94" s="294" t="s">
        <v>33</v>
      </c>
      <c r="K94" s="294" t="s">
        <v>33</v>
      </c>
      <c r="L94" s="294" t="s">
        <v>33</v>
      </c>
      <c r="M94" s="294" t="s">
        <v>33</v>
      </c>
      <c r="N94" s="248">
        <v>3234227</v>
      </c>
      <c r="O94" s="451">
        <f>Q94/N94</f>
        <v>0</v>
      </c>
      <c r="P94" s="452"/>
      <c r="Q94" s="261">
        <v>0</v>
      </c>
      <c r="R94" s="452"/>
      <c r="S94" s="452"/>
      <c r="T94" s="453"/>
      <c r="U94" s="453"/>
      <c r="V94" s="453"/>
    </row>
    <row r="95" spans="3:22" ht="15">
      <c r="C95" s="3" t="s">
        <v>351</v>
      </c>
      <c r="D95" s="3" t="s">
        <v>351</v>
      </c>
      <c r="E95" s="444" t="s">
        <v>592</v>
      </c>
      <c r="F95" s="4" t="s">
        <v>365</v>
      </c>
      <c r="G95" s="299">
        <v>199701325</v>
      </c>
      <c r="H95" s="299">
        <v>37767</v>
      </c>
      <c r="I95" s="294" t="s">
        <v>33</v>
      </c>
      <c r="J95" s="294" t="s">
        <v>33</v>
      </c>
      <c r="K95" s="294" t="s">
        <v>33</v>
      </c>
      <c r="L95" s="294" t="s">
        <v>33</v>
      </c>
      <c r="M95" s="294" t="s">
        <v>33</v>
      </c>
      <c r="N95" s="248">
        <v>2944507</v>
      </c>
      <c r="O95" s="451">
        <f>Q95/N95</f>
        <v>0</v>
      </c>
      <c r="P95" s="452"/>
      <c r="Q95" s="261">
        <v>0</v>
      </c>
      <c r="R95" s="452"/>
      <c r="S95" s="452"/>
      <c r="T95" s="453"/>
      <c r="U95" s="453"/>
      <c r="V95" s="453"/>
    </row>
    <row r="96" spans="3:22" ht="23.25">
      <c r="C96" s="3" t="s">
        <v>351</v>
      </c>
      <c r="D96" s="3" t="s">
        <v>351</v>
      </c>
      <c r="E96" s="444" t="s">
        <v>14</v>
      </c>
      <c r="F96" s="4" t="s">
        <v>362</v>
      </c>
      <c r="G96" s="299">
        <v>200203100</v>
      </c>
      <c r="H96" s="299">
        <v>42547</v>
      </c>
      <c r="I96" s="294" t="s">
        <v>33</v>
      </c>
      <c r="J96" s="294" t="s">
        <v>33</v>
      </c>
      <c r="K96" s="294" t="s">
        <v>33</v>
      </c>
      <c r="L96" s="295" t="s">
        <v>396</v>
      </c>
      <c r="M96" s="294" t="s">
        <v>33</v>
      </c>
      <c r="N96" s="240">
        <v>195000</v>
      </c>
      <c r="O96" s="451">
        <f>Q96/N96</f>
        <v>1</v>
      </c>
      <c r="P96" s="454"/>
      <c r="Q96" s="259">
        <v>195000</v>
      </c>
      <c r="R96" s="452"/>
      <c r="S96" s="452"/>
      <c r="T96" s="453"/>
      <c r="U96" s="453"/>
      <c r="V96" s="453"/>
    </row>
    <row r="97" spans="3:22" ht="15">
      <c r="C97" s="3" t="s">
        <v>351</v>
      </c>
      <c r="D97" s="3" t="s">
        <v>351</v>
      </c>
      <c r="E97" s="444" t="s">
        <v>188</v>
      </c>
      <c r="F97" s="4" t="s">
        <v>363</v>
      </c>
      <c r="G97" s="299">
        <v>200203100</v>
      </c>
      <c r="H97" s="299">
        <v>42471</v>
      </c>
      <c r="I97" s="294" t="s">
        <v>33</v>
      </c>
      <c r="J97" s="294" t="s">
        <v>33</v>
      </c>
      <c r="K97" s="294" t="s">
        <v>33</v>
      </c>
      <c r="L97" s="295" t="s">
        <v>396</v>
      </c>
      <c r="M97" s="294" t="s">
        <v>33</v>
      </c>
      <c r="N97" s="248">
        <v>142000</v>
      </c>
      <c r="O97" s="451">
        <f>Q97/N97</f>
        <v>1</v>
      </c>
      <c r="P97" s="452"/>
      <c r="Q97" s="261">
        <v>142000</v>
      </c>
      <c r="R97" s="452"/>
      <c r="S97" s="452"/>
      <c r="T97" s="453"/>
      <c r="U97" s="453"/>
      <c r="V97" s="453"/>
    </row>
    <row r="98" spans="3:22" ht="108.75">
      <c r="C98" s="3" t="s">
        <v>351</v>
      </c>
      <c r="D98" s="662" t="s">
        <v>899</v>
      </c>
      <c r="E98" s="659" t="s">
        <v>592</v>
      </c>
      <c r="F98" s="498" t="s">
        <v>894</v>
      </c>
      <c r="G98" s="660" t="s">
        <v>866</v>
      </c>
      <c r="H98" s="660" t="s">
        <v>866</v>
      </c>
      <c r="I98" s="294"/>
      <c r="J98" s="294"/>
      <c r="K98" s="294"/>
      <c r="L98" s="295"/>
      <c r="M98" s="294"/>
      <c r="N98" s="248"/>
      <c r="O98" s="451"/>
      <c r="P98" s="452"/>
      <c r="Q98" s="261"/>
      <c r="R98" s="452"/>
      <c r="S98" s="452"/>
      <c r="T98" s="658">
        <v>150000</v>
      </c>
      <c r="U98" s="489"/>
      <c r="V98" s="489"/>
    </row>
    <row r="99" spans="3:22" ht="54.75" customHeight="1">
      <c r="C99" s="3" t="s">
        <v>351</v>
      </c>
      <c r="D99" s="663" t="s">
        <v>896</v>
      </c>
      <c r="E99" s="659" t="s">
        <v>592</v>
      </c>
      <c r="F99" s="546" t="s">
        <v>895</v>
      </c>
      <c r="G99" s="660" t="s">
        <v>866</v>
      </c>
      <c r="H99" s="660" t="s">
        <v>866</v>
      </c>
      <c r="I99" s="294"/>
      <c r="J99" s="294"/>
      <c r="K99" s="294"/>
      <c r="L99" s="295"/>
      <c r="M99" s="294"/>
      <c r="N99" s="248"/>
      <c r="O99" s="451"/>
      <c r="P99" s="452"/>
      <c r="Q99" s="261"/>
      <c r="R99" s="452"/>
      <c r="S99" s="452"/>
      <c r="T99" s="658">
        <v>230000</v>
      </c>
      <c r="U99" s="489"/>
      <c r="V99" s="489"/>
    </row>
    <row r="100" spans="3:22" ht="95.25" customHeight="1">
      <c r="C100" s="3" t="s">
        <v>351</v>
      </c>
      <c r="D100" s="661" t="s">
        <v>898</v>
      </c>
      <c r="E100" s="659" t="s">
        <v>592</v>
      </c>
      <c r="F100" s="497" t="s">
        <v>897</v>
      </c>
      <c r="G100" s="660" t="s">
        <v>866</v>
      </c>
      <c r="H100" s="660" t="s">
        <v>866</v>
      </c>
      <c r="I100" s="294"/>
      <c r="J100" s="294"/>
      <c r="K100" s="294"/>
      <c r="L100" s="295"/>
      <c r="M100" s="294"/>
      <c r="N100" s="248"/>
      <c r="O100" s="451"/>
      <c r="P100" s="452"/>
      <c r="Q100" s="261"/>
      <c r="R100" s="452"/>
      <c r="S100" s="452"/>
      <c r="T100" s="658">
        <v>220000</v>
      </c>
      <c r="U100" s="489"/>
      <c r="V100" s="489"/>
    </row>
    <row r="101" spans="3:22" ht="23.25">
      <c r="C101" s="3" t="s">
        <v>351</v>
      </c>
      <c r="D101" s="3" t="s">
        <v>351</v>
      </c>
      <c r="E101" s="444" t="s">
        <v>358</v>
      </c>
      <c r="F101" s="4" t="s">
        <v>361</v>
      </c>
      <c r="G101" s="299">
        <v>200711200</v>
      </c>
      <c r="H101" s="299">
        <v>42421</v>
      </c>
      <c r="I101" s="294" t="s">
        <v>33</v>
      </c>
      <c r="J101" s="294" t="s">
        <v>33</v>
      </c>
      <c r="K101" s="294" t="s">
        <v>33</v>
      </c>
      <c r="L101" s="294" t="s">
        <v>33</v>
      </c>
      <c r="M101" s="294" t="s">
        <v>33</v>
      </c>
      <c r="N101" s="240">
        <v>213497</v>
      </c>
      <c r="O101" s="451">
        <f aca="true" t="shared" si="2" ref="O101:O106">R101/N101</f>
        <v>0</v>
      </c>
      <c r="P101" s="454"/>
      <c r="Q101" s="454"/>
      <c r="R101" s="259">
        <v>0</v>
      </c>
      <c r="S101" s="452"/>
      <c r="T101" s="453"/>
      <c r="U101" s="453"/>
      <c r="V101" s="453"/>
    </row>
    <row r="102" spans="3:22" ht="15">
      <c r="C102" s="3" t="s">
        <v>351</v>
      </c>
      <c r="D102" s="3" t="s">
        <v>351</v>
      </c>
      <c r="E102" s="444" t="s">
        <v>358</v>
      </c>
      <c r="F102" s="4" t="s">
        <v>359</v>
      </c>
      <c r="G102" s="299">
        <v>200739800</v>
      </c>
      <c r="H102" s="299">
        <v>35408</v>
      </c>
      <c r="I102" s="294" t="s">
        <v>33</v>
      </c>
      <c r="J102" s="294" t="s">
        <v>33</v>
      </c>
      <c r="K102" s="294" t="s">
        <v>33</v>
      </c>
      <c r="L102" s="294" t="s">
        <v>33</v>
      </c>
      <c r="M102" s="294" t="s">
        <v>33</v>
      </c>
      <c r="N102" s="248">
        <v>578500</v>
      </c>
      <c r="O102" s="451">
        <f t="shared" si="2"/>
        <v>0</v>
      </c>
      <c r="P102" s="452"/>
      <c r="Q102" s="452"/>
      <c r="R102" s="261">
        <v>0</v>
      </c>
      <c r="S102" s="452"/>
      <c r="T102" s="453"/>
      <c r="U102" s="453"/>
      <c r="V102" s="453"/>
    </row>
    <row r="103" spans="3:22" ht="15">
      <c r="C103" s="3" t="s">
        <v>351</v>
      </c>
      <c r="D103" s="3" t="s">
        <v>351</v>
      </c>
      <c r="E103" s="444" t="s">
        <v>358</v>
      </c>
      <c r="F103" s="4" t="s">
        <v>360</v>
      </c>
      <c r="G103" s="299">
        <v>200739800</v>
      </c>
      <c r="H103" s="299">
        <v>35145</v>
      </c>
      <c r="I103" s="294" t="s">
        <v>33</v>
      </c>
      <c r="J103" s="294" t="s">
        <v>33</v>
      </c>
      <c r="K103" s="294" t="s">
        <v>33</v>
      </c>
      <c r="L103" s="294" t="s">
        <v>33</v>
      </c>
      <c r="M103" s="294" t="s">
        <v>33</v>
      </c>
      <c r="N103" s="248">
        <v>48726</v>
      </c>
      <c r="O103" s="451">
        <f t="shared" si="2"/>
        <v>0</v>
      </c>
      <c r="P103" s="452"/>
      <c r="Q103" s="452"/>
      <c r="R103" s="261">
        <v>0</v>
      </c>
      <c r="S103" s="452"/>
      <c r="T103" s="453"/>
      <c r="U103" s="453"/>
      <c r="V103" s="453"/>
    </row>
    <row r="104" spans="3:22" ht="15">
      <c r="C104" s="3" t="s">
        <v>351</v>
      </c>
      <c r="D104" s="3" t="s">
        <v>351</v>
      </c>
      <c r="E104" s="444" t="s">
        <v>354</v>
      </c>
      <c r="F104" s="4" t="s">
        <v>355</v>
      </c>
      <c r="G104" s="299">
        <v>200739800</v>
      </c>
      <c r="H104" s="299">
        <v>42458</v>
      </c>
      <c r="I104" s="294" t="s">
        <v>33</v>
      </c>
      <c r="J104" s="294" t="s">
        <v>33</v>
      </c>
      <c r="K104" s="294" t="s">
        <v>33</v>
      </c>
      <c r="L104" s="294" t="s">
        <v>33</v>
      </c>
      <c r="M104" s="294" t="s">
        <v>33</v>
      </c>
      <c r="N104" s="248">
        <v>121726</v>
      </c>
      <c r="O104" s="451">
        <f t="shared" si="2"/>
        <v>0</v>
      </c>
      <c r="P104" s="452"/>
      <c r="Q104" s="452"/>
      <c r="R104" s="261">
        <v>0</v>
      </c>
      <c r="S104" s="452"/>
      <c r="T104" s="453"/>
      <c r="U104" s="453"/>
      <c r="V104" s="453"/>
    </row>
    <row r="105" spans="3:22" ht="15">
      <c r="C105" s="3" t="s">
        <v>351</v>
      </c>
      <c r="D105" s="3" t="s">
        <v>351</v>
      </c>
      <c r="E105" s="444" t="s">
        <v>354</v>
      </c>
      <c r="F105" s="4" t="s">
        <v>356</v>
      </c>
      <c r="G105" s="299">
        <v>200739800</v>
      </c>
      <c r="H105" s="299">
        <v>42079</v>
      </c>
      <c r="I105" s="294" t="s">
        <v>33</v>
      </c>
      <c r="J105" s="294" t="s">
        <v>33</v>
      </c>
      <c r="K105" s="294" t="s">
        <v>33</v>
      </c>
      <c r="L105" s="294" t="s">
        <v>33</v>
      </c>
      <c r="M105" s="294" t="s">
        <v>33</v>
      </c>
      <c r="N105" s="248">
        <v>758274</v>
      </c>
      <c r="O105" s="451">
        <f t="shared" si="2"/>
        <v>0</v>
      </c>
      <c r="P105" s="452"/>
      <c r="Q105" s="452"/>
      <c r="R105" s="261">
        <v>0</v>
      </c>
      <c r="S105" s="452"/>
      <c r="T105" s="453"/>
      <c r="U105" s="453"/>
      <c r="V105" s="453"/>
    </row>
    <row r="106" spans="3:22" ht="15">
      <c r="C106" s="3" t="s">
        <v>351</v>
      </c>
      <c r="D106" s="3" t="s">
        <v>351</v>
      </c>
      <c r="E106" s="444" t="s">
        <v>26</v>
      </c>
      <c r="F106" s="4" t="s">
        <v>357</v>
      </c>
      <c r="G106" s="299">
        <v>200739800</v>
      </c>
      <c r="H106" s="299">
        <v>41195</v>
      </c>
      <c r="I106" s="294" t="s">
        <v>33</v>
      </c>
      <c r="J106" s="294" t="s">
        <v>33</v>
      </c>
      <c r="K106" s="294" t="s">
        <v>33</v>
      </c>
      <c r="L106" s="294" t="s">
        <v>33</v>
      </c>
      <c r="M106" s="294" t="s">
        <v>33</v>
      </c>
      <c r="N106" s="248">
        <v>352222</v>
      </c>
      <c r="O106" s="451">
        <f t="shared" si="2"/>
        <v>0</v>
      </c>
      <c r="P106" s="452"/>
      <c r="Q106" s="452"/>
      <c r="R106" s="261">
        <v>0</v>
      </c>
      <c r="S106" s="452"/>
      <c r="T106" s="453"/>
      <c r="U106" s="453"/>
      <c r="V106" s="453"/>
    </row>
    <row r="107" spans="3:22" ht="15">
      <c r="C107" s="3" t="s">
        <v>351</v>
      </c>
      <c r="D107" s="3" t="s">
        <v>351</v>
      </c>
      <c r="E107" s="444" t="s">
        <v>592</v>
      </c>
      <c r="F107" s="4" t="s">
        <v>353</v>
      </c>
      <c r="G107" s="299">
        <v>200846600</v>
      </c>
      <c r="H107" s="299">
        <v>42839</v>
      </c>
      <c r="I107" s="294" t="s">
        <v>33</v>
      </c>
      <c r="J107" s="294" t="s">
        <v>33</v>
      </c>
      <c r="K107" s="294" t="s">
        <v>33</v>
      </c>
      <c r="L107" s="294" t="s">
        <v>33</v>
      </c>
      <c r="M107" s="294" t="s">
        <v>33</v>
      </c>
      <c r="N107" s="248">
        <v>1000000</v>
      </c>
      <c r="O107" s="451">
        <f>Q107/N107</f>
        <v>0</v>
      </c>
      <c r="P107" s="452"/>
      <c r="Q107" s="261">
        <v>0</v>
      </c>
      <c r="R107" s="452"/>
      <c r="S107" s="452"/>
      <c r="T107" s="453"/>
      <c r="U107" s="453"/>
      <c r="V107" s="453"/>
    </row>
    <row r="108" spans="3:22" ht="15">
      <c r="C108" s="3" t="s">
        <v>351</v>
      </c>
      <c r="D108" s="3" t="s">
        <v>351</v>
      </c>
      <c r="E108" s="444" t="s">
        <v>592</v>
      </c>
      <c r="F108" s="4" t="s">
        <v>352</v>
      </c>
      <c r="G108" s="299">
        <v>200846900</v>
      </c>
      <c r="H108" s="299">
        <v>42316</v>
      </c>
      <c r="I108" s="294" t="s">
        <v>33</v>
      </c>
      <c r="J108" s="294" t="s">
        <v>33</v>
      </c>
      <c r="K108" s="294" t="s">
        <v>33</v>
      </c>
      <c r="L108" s="294" t="s">
        <v>33</v>
      </c>
      <c r="M108" s="294" t="s">
        <v>33</v>
      </c>
      <c r="N108" s="248">
        <v>723006</v>
      </c>
      <c r="O108" s="451">
        <f>Q108/N108</f>
        <v>0</v>
      </c>
      <c r="P108" s="452"/>
      <c r="Q108" s="261">
        <v>0</v>
      </c>
      <c r="R108" s="452"/>
      <c r="S108" s="452"/>
      <c r="T108" s="453"/>
      <c r="U108" s="453"/>
      <c r="V108" s="453"/>
    </row>
    <row r="109" spans="3:22" ht="15">
      <c r="C109" s="3"/>
      <c r="D109" s="3"/>
      <c r="E109" s="444" t="s">
        <v>26</v>
      </c>
      <c r="F109" s="4" t="s">
        <v>562</v>
      </c>
      <c r="G109" s="299">
        <v>199506425</v>
      </c>
      <c r="H109" s="299">
        <v>38145</v>
      </c>
      <c r="I109" s="294" t="s">
        <v>33</v>
      </c>
      <c r="J109" s="294" t="s">
        <v>33</v>
      </c>
      <c r="K109" s="294" t="s">
        <v>33</v>
      </c>
      <c r="L109" s="294" t="s">
        <v>33</v>
      </c>
      <c r="M109" s="294" t="s">
        <v>33</v>
      </c>
      <c r="N109" s="248">
        <v>186700</v>
      </c>
      <c r="O109" s="451"/>
      <c r="P109" s="452"/>
      <c r="Q109" s="452"/>
      <c r="R109" s="452"/>
      <c r="S109" s="452"/>
      <c r="T109" s="453"/>
      <c r="U109" s="453"/>
      <c r="V109" s="453"/>
    </row>
    <row r="110" spans="3:22" s="41" customFormat="1" ht="15">
      <c r="C110" s="16"/>
      <c r="D110" s="16"/>
      <c r="E110" s="161"/>
      <c r="F110" s="163" t="s">
        <v>752</v>
      </c>
      <c r="G110" s="473"/>
      <c r="H110" s="474"/>
      <c r="I110" s="474"/>
      <c r="J110" s="474"/>
      <c r="K110" s="474"/>
      <c r="L110" s="474"/>
      <c r="M110" s="474"/>
      <c r="N110" s="357">
        <f>SUM(N4:N109)</f>
        <v>65138291</v>
      </c>
      <c r="O110" s="287"/>
      <c r="P110" s="357">
        <f aca="true" t="shared" si="3" ref="P110:V110">SUM(P4:P109)</f>
        <v>15296953</v>
      </c>
      <c r="Q110" s="357">
        <f t="shared" si="3"/>
        <v>1830231.5</v>
      </c>
      <c r="R110" s="357">
        <f t="shared" si="3"/>
        <v>1590153</v>
      </c>
      <c r="S110" s="357">
        <f t="shared" si="3"/>
        <v>0</v>
      </c>
      <c r="T110" s="357">
        <f t="shared" si="3"/>
        <v>700000</v>
      </c>
      <c r="U110" s="357">
        <f t="shared" si="3"/>
        <v>0</v>
      </c>
      <c r="V110" s="357">
        <f t="shared" si="3"/>
        <v>100000</v>
      </c>
    </row>
    <row r="111" spans="3:22" ht="11.25">
      <c r="C111" s="3"/>
      <c r="D111" s="3"/>
      <c r="E111" s="22"/>
      <c r="F111" s="154"/>
      <c r="G111" s="196"/>
      <c r="H111" s="47"/>
      <c r="I111" s="47"/>
      <c r="J111" s="47"/>
      <c r="K111" s="47"/>
      <c r="L111" s="47"/>
      <c r="M111" s="47"/>
      <c r="N111" s="71"/>
      <c r="O111" s="28"/>
      <c r="P111" s="7"/>
      <c r="Q111" s="7"/>
      <c r="R111" s="7"/>
      <c r="S111" s="7"/>
      <c r="T111" s="3"/>
      <c r="U111" s="3"/>
      <c r="V111" s="3"/>
    </row>
    <row r="112" spans="3:22" ht="11.25">
      <c r="C112" s="3"/>
      <c r="D112" s="3"/>
      <c r="E112" s="3"/>
      <c r="F112" s="4"/>
      <c r="G112" s="32"/>
      <c r="H112" s="32"/>
      <c r="I112" s="3"/>
      <c r="J112" s="3"/>
      <c r="K112" s="3"/>
      <c r="L112" s="3"/>
      <c r="M112" s="3"/>
      <c r="N112" s="68"/>
      <c r="O112" s="74"/>
      <c r="P112" s="7"/>
      <c r="Q112" s="7"/>
      <c r="R112" s="7"/>
      <c r="S112" s="7"/>
      <c r="T112" s="3"/>
      <c r="U112" s="3"/>
      <c r="V112" s="3"/>
    </row>
    <row r="113" spans="3:22" ht="11.25">
      <c r="C113" s="3"/>
      <c r="D113" s="3"/>
      <c r="E113" s="3"/>
      <c r="F113" s="4"/>
      <c r="G113" s="32"/>
      <c r="H113" s="32"/>
      <c r="I113" s="3"/>
      <c r="J113" s="3"/>
      <c r="K113" s="3"/>
      <c r="L113" s="3"/>
      <c r="M113" s="3"/>
      <c r="N113" s="68"/>
      <c r="O113" s="74"/>
      <c r="P113" s="7"/>
      <c r="Q113" s="7"/>
      <c r="R113" s="7"/>
      <c r="S113" s="7"/>
      <c r="T113" s="3"/>
      <c r="U113" s="3"/>
      <c r="V113" s="3"/>
    </row>
    <row r="114" spans="3:22" ht="11.25">
      <c r="C114" s="3"/>
      <c r="D114" s="3"/>
      <c r="E114" s="3"/>
      <c r="F114" s="4"/>
      <c r="G114" s="32"/>
      <c r="H114" s="32"/>
      <c r="I114" s="3"/>
      <c r="J114" s="3"/>
      <c r="K114" s="3"/>
      <c r="L114" s="3"/>
      <c r="M114" s="3"/>
      <c r="N114" s="68"/>
      <c r="O114" s="74"/>
      <c r="P114" s="7"/>
      <c r="Q114" s="7"/>
      <c r="R114" s="7"/>
      <c r="S114" s="7"/>
      <c r="T114" s="3"/>
      <c r="U114" s="3"/>
      <c r="V114" s="3"/>
    </row>
    <row r="115" spans="3:22" ht="11.25">
      <c r="C115" s="3"/>
      <c r="D115" s="3"/>
      <c r="E115" s="12"/>
      <c r="F115" s="442"/>
      <c r="G115" s="32"/>
      <c r="H115" s="32"/>
      <c r="I115" s="12"/>
      <c r="J115" s="12"/>
      <c r="K115" s="12"/>
      <c r="L115" s="12"/>
      <c r="M115" s="12"/>
      <c r="N115" s="72"/>
      <c r="O115" s="74"/>
      <c r="P115" s="7"/>
      <c r="Q115" s="7"/>
      <c r="R115" s="7"/>
      <c r="S115" s="7"/>
      <c r="T115" s="3"/>
      <c r="U115" s="3"/>
      <c r="V115" s="3"/>
    </row>
    <row r="116" spans="3:22" ht="11.25">
      <c r="C116" s="3"/>
      <c r="D116" s="3"/>
      <c r="E116" s="3"/>
      <c r="F116" s="4"/>
      <c r="G116" s="32"/>
      <c r="H116" s="32"/>
      <c r="I116" s="3"/>
      <c r="J116" s="3"/>
      <c r="K116" s="3"/>
      <c r="L116" s="3"/>
      <c r="M116" s="3"/>
      <c r="N116" s="68"/>
      <c r="O116" s="74"/>
      <c r="P116" s="7"/>
      <c r="Q116" s="7"/>
      <c r="R116" s="7"/>
      <c r="S116" s="7"/>
      <c r="T116" s="3"/>
      <c r="U116" s="3"/>
      <c r="V116" s="3"/>
    </row>
    <row r="117" spans="3:22" ht="11.25">
      <c r="C117" s="3"/>
      <c r="D117" s="3"/>
      <c r="E117" s="3"/>
      <c r="F117" s="4"/>
      <c r="G117" s="32"/>
      <c r="H117" s="32"/>
      <c r="I117" s="3"/>
      <c r="J117" s="3"/>
      <c r="K117" s="3"/>
      <c r="L117" s="3"/>
      <c r="M117" s="3"/>
      <c r="N117" s="76"/>
      <c r="O117" s="74"/>
      <c r="P117" s="7"/>
      <c r="Q117" s="7"/>
      <c r="R117" s="7"/>
      <c r="S117" s="7"/>
      <c r="T117" s="3"/>
      <c r="U117" s="3"/>
      <c r="V117" s="3"/>
    </row>
    <row r="118" spans="3:22" ht="11.25">
      <c r="C118" s="3"/>
      <c r="D118" s="3"/>
      <c r="E118" s="3"/>
      <c r="F118" s="4"/>
      <c r="G118" s="32"/>
      <c r="H118" s="32"/>
      <c r="I118" s="3"/>
      <c r="J118" s="3"/>
      <c r="K118" s="3"/>
      <c r="L118" s="3"/>
      <c r="M118" s="3"/>
      <c r="N118" s="68"/>
      <c r="O118" s="74"/>
      <c r="P118" s="7"/>
      <c r="Q118" s="7"/>
      <c r="R118" s="7"/>
      <c r="S118" s="7"/>
      <c r="T118" s="3"/>
      <c r="U118" s="3"/>
      <c r="V118" s="3"/>
    </row>
    <row r="119" spans="3:22" ht="11.25">
      <c r="C119" s="3"/>
      <c r="D119" s="3"/>
      <c r="E119" s="3"/>
      <c r="F119" s="4"/>
      <c r="G119" s="32"/>
      <c r="H119" s="32"/>
      <c r="I119" s="3"/>
      <c r="J119" s="3"/>
      <c r="K119" s="3"/>
      <c r="L119" s="3"/>
      <c r="M119" s="3"/>
      <c r="N119" s="68"/>
      <c r="O119" s="74"/>
      <c r="P119" s="7"/>
      <c r="Q119" s="7"/>
      <c r="R119" s="7"/>
      <c r="S119" s="7"/>
      <c r="T119" s="3"/>
      <c r="U119" s="3"/>
      <c r="V119" s="3"/>
    </row>
    <row r="120" spans="3:22" ht="12">
      <c r="C120" s="3"/>
      <c r="D120" s="3"/>
      <c r="E120" s="3"/>
      <c r="F120" s="4"/>
      <c r="G120" s="32"/>
      <c r="H120" s="32"/>
      <c r="I120" s="3"/>
      <c r="J120" s="3"/>
      <c r="K120" s="3"/>
      <c r="L120" s="3"/>
      <c r="M120" s="3"/>
      <c r="N120" s="175"/>
      <c r="O120" s="176"/>
      <c r="P120" s="7"/>
      <c r="Q120" s="7"/>
      <c r="R120" s="7"/>
      <c r="S120" s="7"/>
      <c r="T120" s="3"/>
      <c r="U120" s="3"/>
      <c r="V120" s="3"/>
    </row>
    <row r="121" spans="3:22" ht="11.25">
      <c r="C121" s="3"/>
      <c r="D121" s="3"/>
      <c r="E121" s="22"/>
      <c r="F121" s="154"/>
      <c r="G121" s="23"/>
      <c r="H121" s="23"/>
      <c r="I121" s="23"/>
      <c r="J121" s="23"/>
      <c r="K121" s="23"/>
      <c r="L121" s="23"/>
      <c r="M121" s="23"/>
      <c r="N121" s="71"/>
      <c r="O121" s="28"/>
      <c r="P121" s="7"/>
      <c r="Q121" s="7"/>
      <c r="R121" s="7"/>
      <c r="S121" s="7"/>
      <c r="T121" s="3"/>
      <c r="U121" s="3"/>
      <c r="V121" s="3"/>
    </row>
    <row r="122" spans="3:22" ht="11.25">
      <c r="C122" s="3"/>
      <c r="D122" s="3"/>
      <c r="E122" s="22"/>
      <c r="F122" s="154"/>
      <c r="G122" s="23"/>
      <c r="H122" s="23"/>
      <c r="I122" s="23"/>
      <c r="J122" s="23"/>
      <c r="K122" s="23"/>
      <c r="L122" s="23"/>
      <c r="M122" s="23"/>
      <c r="N122" s="71"/>
      <c r="O122" s="28"/>
      <c r="P122" s="7"/>
      <c r="Q122" s="7"/>
      <c r="R122" s="7"/>
      <c r="S122" s="7"/>
      <c r="T122" s="3"/>
      <c r="U122" s="3"/>
      <c r="V122" s="3"/>
    </row>
    <row r="123" spans="3:22" ht="11.25">
      <c r="C123" s="3"/>
      <c r="D123" s="3"/>
      <c r="E123" s="3"/>
      <c r="F123" s="4"/>
      <c r="G123" s="32"/>
      <c r="H123" s="31"/>
      <c r="I123" s="20"/>
      <c r="J123" s="20"/>
      <c r="K123" s="20"/>
      <c r="L123" s="20"/>
      <c r="M123" s="20"/>
      <c r="N123" s="68"/>
      <c r="O123" s="74"/>
      <c r="P123" s="7"/>
      <c r="Q123" s="7"/>
      <c r="R123" s="7"/>
      <c r="S123" s="7"/>
      <c r="T123" s="3"/>
      <c r="U123" s="3"/>
      <c r="V123" s="3"/>
    </row>
    <row r="124" spans="3:22" ht="11.25">
      <c r="C124" s="3"/>
      <c r="D124" s="3"/>
      <c r="E124" s="3"/>
      <c r="F124" s="4"/>
      <c r="G124" s="32"/>
      <c r="H124" s="31"/>
      <c r="I124" s="20"/>
      <c r="J124" s="20"/>
      <c r="K124" s="20"/>
      <c r="L124" s="20"/>
      <c r="M124" s="20"/>
      <c r="N124" s="68"/>
      <c r="O124" s="74"/>
      <c r="P124" s="7"/>
      <c r="Q124" s="7"/>
      <c r="R124" s="7"/>
      <c r="S124" s="7"/>
      <c r="T124" s="3"/>
      <c r="U124" s="3"/>
      <c r="V124" s="3"/>
    </row>
    <row r="125" spans="3:22" ht="11.25">
      <c r="C125" s="3"/>
      <c r="D125" s="3"/>
      <c r="E125" s="3"/>
      <c r="F125" s="4"/>
      <c r="G125" s="32"/>
      <c r="H125" s="31"/>
      <c r="I125" s="20"/>
      <c r="J125" s="20"/>
      <c r="K125" s="20"/>
      <c r="L125" s="20"/>
      <c r="M125" s="20"/>
      <c r="N125" s="68"/>
      <c r="O125" s="74"/>
      <c r="P125" s="7"/>
      <c r="Q125" s="7"/>
      <c r="R125" s="7"/>
      <c r="S125" s="7"/>
      <c r="T125" s="3"/>
      <c r="U125" s="3"/>
      <c r="V125" s="3"/>
    </row>
    <row r="126" spans="3:22" ht="11.25">
      <c r="C126" s="3"/>
      <c r="D126" s="3"/>
      <c r="E126" s="3"/>
      <c r="F126" s="4"/>
      <c r="G126" s="32"/>
      <c r="H126" s="31"/>
      <c r="I126" s="20"/>
      <c r="J126" s="20"/>
      <c r="K126" s="20"/>
      <c r="L126" s="20"/>
      <c r="M126" s="20"/>
      <c r="N126" s="68"/>
      <c r="O126" s="74"/>
      <c r="P126" s="7"/>
      <c r="Q126" s="7"/>
      <c r="R126" s="7"/>
      <c r="S126" s="7"/>
      <c r="T126" s="3"/>
      <c r="U126" s="3"/>
      <c r="V126" s="3"/>
    </row>
    <row r="127" spans="3:22" ht="11.25">
      <c r="C127" s="3"/>
      <c r="D127" s="3"/>
      <c r="E127" s="3"/>
      <c r="F127" s="4"/>
      <c r="G127" s="32"/>
      <c r="H127" s="31"/>
      <c r="I127" s="20"/>
      <c r="J127" s="20"/>
      <c r="K127" s="20"/>
      <c r="L127" s="20"/>
      <c r="M127" s="20"/>
      <c r="N127" s="68"/>
      <c r="O127" s="74"/>
      <c r="P127" s="7"/>
      <c r="Q127" s="7"/>
      <c r="R127" s="7"/>
      <c r="S127" s="7"/>
      <c r="T127" s="3"/>
      <c r="U127" s="3"/>
      <c r="V127" s="3"/>
    </row>
    <row r="128" spans="3:22" ht="11.25">
      <c r="C128" s="3"/>
      <c r="D128" s="3"/>
      <c r="E128" s="3"/>
      <c r="F128" s="4"/>
      <c r="G128" s="32"/>
      <c r="H128" s="31"/>
      <c r="I128" s="20"/>
      <c r="J128" s="20"/>
      <c r="K128" s="20"/>
      <c r="L128" s="20"/>
      <c r="M128" s="20"/>
      <c r="N128" s="68"/>
      <c r="O128" s="74"/>
      <c r="P128" s="7"/>
      <c r="Q128" s="7"/>
      <c r="R128" s="7"/>
      <c r="S128" s="7"/>
      <c r="T128" s="3"/>
      <c r="U128" s="3"/>
      <c r="V128" s="3"/>
    </row>
    <row r="129" spans="3:22" ht="11.25">
      <c r="C129" s="3"/>
      <c r="D129" s="3"/>
      <c r="E129" s="3"/>
      <c r="F129" s="4"/>
      <c r="G129" s="32"/>
      <c r="H129" s="31"/>
      <c r="I129" s="20"/>
      <c r="J129" s="20"/>
      <c r="K129" s="20"/>
      <c r="L129" s="20"/>
      <c r="M129" s="20"/>
      <c r="N129" s="68"/>
      <c r="O129" s="74"/>
      <c r="P129" s="7"/>
      <c r="Q129" s="7"/>
      <c r="R129" s="7"/>
      <c r="S129" s="7"/>
      <c r="T129" s="3"/>
      <c r="U129" s="3"/>
      <c r="V129" s="3"/>
    </row>
    <row r="130" spans="3:22" ht="11.25">
      <c r="C130" s="3"/>
      <c r="D130" s="3"/>
      <c r="E130" s="3"/>
      <c r="F130" s="4"/>
      <c r="G130" s="32"/>
      <c r="H130" s="31"/>
      <c r="I130" s="20"/>
      <c r="J130" s="20"/>
      <c r="K130" s="20"/>
      <c r="L130" s="20"/>
      <c r="M130" s="20"/>
      <c r="N130" s="68"/>
      <c r="O130" s="74"/>
      <c r="P130" s="7"/>
      <c r="Q130" s="7"/>
      <c r="R130" s="7"/>
      <c r="S130" s="7"/>
      <c r="T130" s="3"/>
      <c r="U130" s="3"/>
      <c r="V130" s="3"/>
    </row>
    <row r="131" spans="3:22" ht="11.25">
      <c r="C131" s="3"/>
      <c r="D131" s="3"/>
      <c r="E131" s="3"/>
      <c r="F131" s="4"/>
      <c r="G131" s="32"/>
      <c r="H131" s="32"/>
      <c r="I131" s="3"/>
      <c r="J131" s="3"/>
      <c r="K131" s="3"/>
      <c r="L131" s="3"/>
      <c r="M131" s="3"/>
      <c r="N131" s="68"/>
      <c r="O131" s="74"/>
      <c r="P131" s="7"/>
      <c r="Q131" s="7"/>
      <c r="R131" s="7"/>
      <c r="S131" s="7"/>
      <c r="T131" s="3"/>
      <c r="U131" s="3"/>
      <c r="V131" s="3"/>
    </row>
    <row r="132" spans="3:22" ht="11.25">
      <c r="C132" s="3"/>
      <c r="D132" s="3"/>
      <c r="E132" s="3"/>
      <c r="F132" s="4"/>
      <c r="G132" s="32"/>
      <c r="H132" s="32"/>
      <c r="I132" s="3"/>
      <c r="J132" s="3"/>
      <c r="K132" s="3"/>
      <c r="L132" s="3"/>
      <c r="M132" s="3"/>
      <c r="N132" s="68"/>
      <c r="O132" s="74"/>
      <c r="P132" s="7"/>
      <c r="Q132" s="7"/>
      <c r="R132" s="7"/>
      <c r="S132" s="7"/>
      <c r="T132" s="3"/>
      <c r="U132" s="3"/>
      <c r="V132" s="3"/>
    </row>
    <row r="133" spans="3:22" ht="11.25">
      <c r="C133" s="3"/>
      <c r="D133" s="3"/>
      <c r="E133" s="3"/>
      <c r="F133" s="4"/>
      <c r="G133" s="32"/>
      <c r="H133" s="32"/>
      <c r="I133" s="3"/>
      <c r="J133" s="3"/>
      <c r="K133" s="3"/>
      <c r="L133" s="3"/>
      <c r="M133" s="3"/>
      <c r="N133" s="68"/>
      <c r="O133" s="74"/>
      <c r="P133" s="7"/>
      <c r="Q133" s="7"/>
      <c r="R133" s="7"/>
      <c r="S133" s="7"/>
      <c r="T133" s="3"/>
      <c r="U133" s="3"/>
      <c r="V133" s="3"/>
    </row>
    <row r="134" spans="3:22" ht="11.25">
      <c r="C134" s="3"/>
      <c r="D134" s="3"/>
      <c r="E134" s="3"/>
      <c r="F134" s="4"/>
      <c r="G134" s="32"/>
      <c r="H134" s="32"/>
      <c r="I134" s="3"/>
      <c r="J134" s="3"/>
      <c r="K134" s="3"/>
      <c r="L134" s="3"/>
      <c r="M134" s="3"/>
      <c r="N134" s="68"/>
      <c r="O134" s="74"/>
      <c r="P134" s="7"/>
      <c r="Q134" s="7"/>
      <c r="R134" s="7"/>
      <c r="S134" s="7"/>
      <c r="T134" s="3"/>
      <c r="U134" s="3"/>
      <c r="V134" s="3"/>
    </row>
    <row r="135" spans="3:22" ht="11.25">
      <c r="C135" s="3"/>
      <c r="D135" s="3"/>
      <c r="E135" s="3"/>
      <c r="F135" s="4"/>
      <c r="G135" s="32"/>
      <c r="H135" s="32"/>
      <c r="I135" s="3"/>
      <c r="J135" s="3"/>
      <c r="K135" s="3"/>
      <c r="L135" s="3"/>
      <c r="M135" s="3"/>
      <c r="N135" s="68"/>
      <c r="O135" s="74"/>
      <c r="P135" s="7"/>
      <c r="Q135" s="7"/>
      <c r="R135" s="7"/>
      <c r="S135" s="7"/>
      <c r="T135" s="3"/>
      <c r="U135" s="3"/>
      <c r="V135" s="3"/>
    </row>
    <row r="136" spans="3:22" ht="11.25">
      <c r="C136" s="3"/>
      <c r="D136" s="3"/>
      <c r="E136" s="3"/>
      <c r="F136" s="4"/>
      <c r="G136" s="32"/>
      <c r="H136" s="32"/>
      <c r="I136" s="3"/>
      <c r="J136" s="3"/>
      <c r="K136" s="3"/>
      <c r="L136" s="3"/>
      <c r="M136" s="3"/>
      <c r="N136" s="68"/>
      <c r="O136" s="74"/>
      <c r="P136" s="7"/>
      <c r="Q136" s="7"/>
      <c r="R136" s="7"/>
      <c r="S136" s="7"/>
      <c r="T136" s="3"/>
      <c r="U136" s="3"/>
      <c r="V136" s="3"/>
    </row>
    <row r="137" spans="3:22" ht="11.25">
      <c r="C137" s="3"/>
      <c r="D137" s="3"/>
      <c r="E137" s="3"/>
      <c r="F137" s="4"/>
      <c r="G137" s="32"/>
      <c r="H137" s="32"/>
      <c r="I137" s="3"/>
      <c r="J137" s="3"/>
      <c r="K137" s="3"/>
      <c r="L137" s="3"/>
      <c r="M137" s="3"/>
      <c r="N137" s="68"/>
      <c r="O137" s="74"/>
      <c r="P137" s="7"/>
      <c r="Q137" s="7"/>
      <c r="R137" s="7"/>
      <c r="S137" s="7"/>
      <c r="T137" s="3"/>
      <c r="U137" s="3"/>
      <c r="V137" s="3"/>
    </row>
    <row r="138" spans="3:22" ht="11.25">
      <c r="C138" s="3"/>
      <c r="D138" s="3"/>
      <c r="E138" s="3"/>
      <c r="F138" s="4"/>
      <c r="G138" s="32"/>
      <c r="H138" s="32"/>
      <c r="I138" s="3"/>
      <c r="J138" s="3"/>
      <c r="K138" s="3"/>
      <c r="L138" s="3"/>
      <c r="M138" s="3"/>
      <c r="N138" s="68"/>
      <c r="O138" s="74"/>
      <c r="P138" s="7"/>
      <c r="Q138" s="7"/>
      <c r="R138" s="7"/>
      <c r="S138" s="7"/>
      <c r="T138" s="3"/>
      <c r="U138" s="3"/>
      <c r="V138" s="3"/>
    </row>
    <row r="139" spans="3:22" ht="11.25">
      <c r="C139" s="3"/>
      <c r="D139" s="3"/>
      <c r="E139" s="3"/>
      <c r="F139" s="4"/>
      <c r="G139" s="32"/>
      <c r="H139" s="32"/>
      <c r="I139" s="3"/>
      <c r="J139" s="3"/>
      <c r="K139" s="3"/>
      <c r="L139" s="3"/>
      <c r="M139" s="3"/>
      <c r="N139" s="68"/>
      <c r="O139" s="74"/>
      <c r="P139" s="7"/>
      <c r="Q139" s="7"/>
      <c r="R139" s="7"/>
      <c r="S139" s="7"/>
      <c r="T139" s="3"/>
      <c r="U139" s="3"/>
      <c r="V139" s="3"/>
    </row>
    <row r="140" spans="3:22" ht="11.25">
      <c r="C140" s="3"/>
      <c r="D140" s="3"/>
      <c r="E140" s="3"/>
      <c r="F140" s="4"/>
      <c r="G140" s="32"/>
      <c r="H140" s="32"/>
      <c r="I140" s="3"/>
      <c r="J140" s="3"/>
      <c r="K140" s="3"/>
      <c r="L140" s="3"/>
      <c r="M140" s="3"/>
      <c r="N140" s="68"/>
      <c r="O140" s="74"/>
      <c r="P140" s="7"/>
      <c r="Q140" s="7"/>
      <c r="R140" s="7"/>
      <c r="S140" s="7"/>
      <c r="T140" s="3"/>
      <c r="U140" s="3"/>
      <c r="V140" s="3"/>
    </row>
    <row r="141" spans="3:22" ht="11.25">
      <c r="C141" s="3"/>
      <c r="D141" s="3"/>
      <c r="E141" s="3"/>
      <c r="F141" s="4"/>
      <c r="G141" s="32"/>
      <c r="H141" s="32"/>
      <c r="I141" s="3"/>
      <c r="J141" s="3"/>
      <c r="K141" s="3"/>
      <c r="L141" s="3"/>
      <c r="M141" s="3"/>
      <c r="N141" s="68"/>
      <c r="O141" s="74"/>
      <c r="P141" s="7"/>
      <c r="Q141" s="7"/>
      <c r="R141" s="7"/>
      <c r="S141" s="7"/>
      <c r="T141" s="3"/>
      <c r="U141" s="3"/>
      <c r="V141" s="3"/>
    </row>
    <row r="142" spans="3:22" ht="11.25">
      <c r="C142" s="3"/>
      <c r="D142" s="3"/>
      <c r="E142" s="3"/>
      <c r="F142" s="4"/>
      <c r="G142" s="32"/>
      <c r="H142" s="32"/>
      <c r="I142" s="3"/>
      <c r="J142" s="3"/>
      <c r="K142" s="3"/>
      <c r="L142" s="3"/>
      <c r="M142" s="3"/>
      <c r="N142" s="68"/>
      <c r="O142" s="74"/>
      <c r="P142" s="7"/>
      <c r="R142" s="7"/>
      <c r="S142" s="7"/>
      <c r="T142" s="3"/>
      <c r="U142" s="3"/>
      <c r="V142" s="3"/>
    </row>
    <row r="143" spans="3:22" ht="11.25">
      <c r="C143" s="3"/>
      <c r="D143" s="3"/>
      <c r="E143" s="3"/>
      <c r="F143" s="4"/>
      <c r="G143" s="32"/>
      <c r="H143" s="32"/>
      <c r="I143" s="3"/>
      <c r="J143" s="3"/>
      <c r="K143" s="3"/>
      <c r="L143" s="3"/>
      <c r="M143" s="3"/>
      <c r="N143" s="68"/>
      <c r="O143" s="74"/>
      <c r="P143" s="7"/>
      <c r="Q143" s="7"/>
      <c r="R143" s="7"/>
      <c r="S143" s="7"/>
      <c r="T143" s="3"/>
      <c r="U143" s="3"/>
      <c r="V143" s="3"/>
    </row>
    <row r="144" spans="3:22" ht="11.25">
      <c r="C144" s="3"/>
      <c r="D144" s="3"/>
      <c r="E144" s="3"/>
      <c r="F144" s="4"/>
      <c r="G144" s="32"/>
      <c r="H144" s="32"/>
      <c r="I144" s="3"/>
      <c r="J144" s="3"/>
      <c r="K144" s="3"/>
      <c r="L144" s="3"/>
      <c r="M144" s="3"/>
      <c r="N144" s="68"/>
      <c r="O144" s="74"/>
      <c r="P144" s="7"/>
      <c r="Q144" s="7"/>
      <c r="R144" s="7"/>
      <c r="S144" s="7"/>
      <c r="T144" s="3"/>
      <c r="U144" s="3"/>
      <c r="V144" s="3"/>
    </row>
    <row r="145" spans="7:8" ht="11.25">
      <c r="G145" s="29"/>
      <c r="H145" s="29"/>
    </row>
    <row r="146" spans="7:8" ht="11.25">
      <c r="G146" s="29"/>
      <c r="H146" s="29"/>
    </row>
  </sheetData>
  <sheetProtection/>
  <mergeCells count="3">
    <mergeCell ref="G2:H2"/>
    <mergeCell ref="C2:F2"/>
    <mergeCell ref="I2:M2"/>
  </mergeCells>
  <printOptions gridLines="1"/>
  <pageMargins left="0.7" right="0.7" top="0.75" bottom="0.75" header="0.3" footer="0.3"/>
  <pageSetup horizontalDpi="600" verticalDpi="600" orientation="landscape" paperSize="17" scale="65" r:id="rId1"/>
</worksheet>
</file>

<file path=xl/worksheets/sheet4.xml><?xml version="1.0" encoding="utf-8"?>
<worksheet xmlns="http://schemas.openxmlformats.org/spreadsheetml/2006/main" xmlns:r="http://schemas.openxmlformats.org/officeDocument/2006/relationships">
  <dimension ref="C3:R68"/>
  <sheetViews>
    <sheetView zoomScalePageLayoutView="0" workbookViewId="0" topLeftCell="D3">
      <pane ySplit="1" topLeftCell="A4" activePane="bottomLeft" state="frozen"/>
      <selection pane="topLeft" activeCell="C3" sqref="C3"/>
      <selection pane="bottomLeft" activeCell="F21" sqref="F21"/>
    </sheetView>
  </sheetViews>
  <sheetFormatPr defaultColWidth="9.140625" defaultRowHeight="15"/>
  <cols>
    <col min="1" max="2" width="9.140625" style="5" customWidth="1"/>
    <col min="3" max="4" width="20.140625" style="5" customWidth="1"/>
    <col min="5" max="5" width="21.00390625" style="5" customWidth="1"/>
    <col min="6" max="6" width="11.140625" style="5" customWidth="1"/>
    <col min="7" max="7" width="10.7109375" style="19" customWidth="1"/>
    <col min="8" max="8" width="9.140625" style="5" customWidth="1"/>
    <col min="9" max="9" width="11.8515625" style="5" customWidth="1"/>
    <col min="10" max="10" width="31.00390625" style="5" customWidth="1"/>
    <col min="11" max="12" width="9.140625" style="5" customWidth="1"/>
    <col min="13" max="13" width="10.00390625" style="5" customWidth="1"/>
    <col min="14" max="14" width="11.28125" style="6" customWidth="1"/>
    <col min="15" max="15" width="12.00390625" style="70" customWidth="1"/>
    <col min="16" max="16" width="14.28125" style="70" customWidth="1"/>
    <col min="17" max="17" width="12.28125" style="70" customWidth="1"/>
    <col min="18" max="18" width="9.140625" style="75" customWidth="1"/>
    <col min="19" max="16384" width="9.140625" style="5" customWidth="1"/>
  </cols>
  <sheetData>
    <row r="3" spans="3:18" ht="45">
      <c r="C3" s="42" t="s">
        <v>32</v>
      </c>
      <c r="D3" s="42" t="s">
        <v>0</v>
      </c>
      <c r="E3" s="42" t="s">
        <v>1</v>
      </c>
      <c r="F3" s="43" t="s">
        <v>3</v>
      </c>
      <c r="G3" s="43" t="s">
        <v>133</v>
      </c>
      <c r="H3" s="42" t="s">
        <v>2</v>
      </c>
      <c r="I3" s="44" t="s">
        <v>12</v>
      </c>
      <c r="J3" s="44" t="s">
        <v>4</v>
      </c>
      <c r="K3" s="45" t="s">
        <v>5</v>
      </c>
      <c r="L3" s="44" t="s">
        <v>108</v>
      </c>
      <c r="M3" s="44" t="s">
        <v>6</v>
      </c>
      <c r="N3" s="44" t="s">
        <v>7</v>
      </c>
      <c r="O3" s="65" t="s">
        <v>57</v>
      </c>
      <c r="P3" s="65" t="s">
        <v>59</v>
      </c>
      <c r="Q3" s="65" t="s">
        <v>58</v>
      </c>
      <c r="R3" s="67" t="s">
        <v>49</v>
      </c>
    </row>
    <row r="4" spans="3:18" ht="11.25">
      <c r="C4" s="3"/>
      <c r="D4" s="3" t="s">
        <v>258</v>
      </c>
      <c r="E4" s="3" t="s">
        <v>259</v>
      </c>
      <c r="F4" s="123">
        <v>198343500</v>
      </c>
      <c r="G4" s="20">
        <v>40658</v>
      </c>
      <c r="H4" s="3" t="s">
        <v>40</v>
      </c>
      <c r="I4" s="3" t="s">
        <v>25</v>
      </c>
      <c r="J4" s="3" t="s">
        <v>278</v>
      </c>
      <c r="K4" s="3" t="s">
        <v>33</v>
      </c>
      <c r="L4" s="3" t="s">
        <v>33</v>
      </c>
      <c r="M4" s="3" t="s">
        <v>396</v>
      </c>
      <c r="N4" s="4" t="s">
        <v>400</v>
      </c>
      <c r="O4" s="68">
        <v>948466</v>
      </c>
      <c r="P4" s="68">
        <v>948466</v>
      </c>
      <c r="Q4" s="68">
        <v>2845</v>
      </c>
      <c r="R4" s="74">
        <f aca="true" t="shared" si="0" ref="R4:R21">Q4/P4</f>
        <v>0.0029995803750477086</v>
      </c>
    </row>
    <row r="5" spans="3:18" ht="33.75">
      <c r="C5" s="3"/>
      <c r="D5" s="3" t="s">
        <v>258</v>
      </c>
      <c r="E5" s="3" t="s">
        <v>259</v>
      </c>
      <c r="F5" s="123">
        <v>198710001</v>
      </c>
      <c r="G5" s="20">
        <v>42025</v>
      </c>
      <c r="H5" s="3" t="s">
        <v>46</v>
      </c>
      <c r="I5" s="3" t="s">
        <v>25</v>
      </c>
      <c r="J5" s="3" t="s">
        <v>277</v>
      </c>
      <c r="K5" s="3" t="s">
        <v>33</v>
      </c>
      <c r="L5" s="3" t="s">
        <v>33</v>
      </c>
      <c r="M5" s="3" t="s">
        <v>396</v>
      </c>
      <c r="N5" s="4" t="s">
        <v>91</v>
      </c>
      <c r="O5" s="68">
        <v>1168300</v>
      </c>
      <c r="P5" s="68">
        <v>1168300</v>
      </c>
      <c r="Q5" s="68">
        <v>55000</v>
      </c>
      <c r="R5" s="74">
        <f t="shared" si="0"/>
        <v>0.047076949413677995</v>
      </c>
    </row>
    <row r="6" spans="3:18" ht="11.25">
      <c r="C6" s="3"/>
      <c r="D6" s="3" t="s">
        <v>258</v>
      </c>
      <c r="E6" s="3" t="s">
        <v>259</v>
      </c>
      <c r="F6" s="3">
        <v>198902200</v>
      </c>
      <c r="G6" s="20">
        <v>40875</v>
      </c>
      <c r="H6" s="3" t="s">
        <v>151</v>
      </c>
      <c r="I6" s="3" t="s">
        <v>25</v>
      </c>
      <c r="J6" s="3" t="s">
        <v>276</v>
      </c>
      <c r="K6" s="3" t="s">
        <v>33</v>
      </c>
      <c r="L6" s="3" t="s">
        <v>33</v>
      </c>
      <c r="M6" s="3" t="s">
        <v>33</v>
      </c>
      <c r="N6" s="4"/>
      <c r="O6" s="68">
        <v>398656</v>
      </c>
      <c r="P6" s="68">
        <v>398656</v>
      </c>
      <c r="Q6" s="68">
        <v>318000</v>
      </c>
      <c r="R6" s="74">
        <f t="shared" si="0"/>
        <v>0.7976802054904479</v>
      </c>
    </row>
    <row r="7" spans="3:18" ht="11.25">
      <c r="C7" s="3"/>
      <c r="D7" s="3" t="s">
        <v>258</v>
      </c>
      <c r="E7" s="3" t="s">
        <v>259</v>
      </c>
      <c r="F7" s="3">
        <v>198903500</v>
      </c>
      <c r="G7" s="20">
        <v>38956</v>
      </c>
      <c r="H7" s="3" t="s">
        <v>40</v>
      </c>
      <c r="I7" s="3" t="s">
        <v>25</v>
      </c>
      <c r="J7" s="3" t="s">
        <v>275</v>
      </c>
      <c r="K7" s="3" t="s">
        <v>33</v>
      </c>
      <c r="L7" s="3" t="s">
        <v>33</v>
      </c>
      <c r="M7" s="3" t="s">
        <v>33</v>
      </c>
      <c r="N7" s="173"/>
      <c r="O7" s="68">
        <v>966664</v>
      </c>
      <c r="P7" s="68">
        <v>966664</v>
      </c>
      <c r="Q7" s="68">
        <v>0</v>
      </c>
      <c r="R7" s="74">
        <f t="shared" si="0"/>
        <v>0</v>
      </c>
    </row>
    <row r="8" spans="3:18" ht="11.25">
      <c r="C8" s="3"/>
      <c r="D8" s="3" t="s">
        <v>258</v>
      </c>
      <c r="E8" s="3" t="s">
        <v>259</v>
      </c>
      <c r="F8" s="123">
        <v>199000501</v>
      </c>
      <c r="G8" s="20">
        <v>41603</v>
      </c>
      <c r="H8" s="3" t="s">
        <v>151</v>
      </c>
      <c r="I8" s="3" t="s">
        <v>25</v>
      </c>
      <c r="J8" s="3" t="s">
        <v>273</v>
      </c>
      <c r="K8" s="3" t="s">
        <v>33</v>
      </c>
      <c r="L8" s="3" t="s">
        <v>33</v>
      </c>
      <c r="M8" s="3" t="s">
        <v>396</v>
      </c>
      <c r="N8" s="4" t="s">
        <v>34</v>
      </c>
      <c r="O8" s="68">
        <v>743388</v>
      </c>
      <c r="P8" s="68">
        <v>743388</v>
      </c>
      <c r="Q8" s="68">
        <v>743388</v>
      </c>
      <c r="R8" s="74">
        <f t="shared" si="0"/>
        <v>1</v>
      </c>
    </row>
    <row r="9" spans="3:18" ht="11.25">
      <c r="C9" s="3"/>
      <c r="D9" s="3" t="s">
        <v>258</v>
      </c>
      <c r="E9" s="3" t="s">
        <v>259</v>
      </c>
      <c r="F9" s="123">
        <v>199506001</v>
      </c>
      <c r="G9" s="20">
        <v>40999</v>
      </c>
      <c r="H9" s="3" t="s">
        <v>46</v>
      </c>
      <c r="I9" s="3" t="s">
        <v>25</v>
      </c>
      <c r="J9" s="3" t="s">
        <v>271</v>
      </c>
      <c r="K9" s="3" t="s">
        <v>33</v>
      </c>
      <c r="L9" s="3" t="s">
        <v>33</v>
      </c>
      <c r="M9" s="3" t="s">
        <v>396</v>
      </c>
      <c r="N9" s="173">
        <v>3.03</v>
      </c>
      <c r="O9" s="68">
        <v>205000</v>
      </c>
      <c r="P9" s="68">
        <v>205000</v>
      </c>
      <c r="Q9" s="68">
        <v>29000</v>
      </c>
      <c r="R9" s="74">
        <f t="shared" si="0"/>
        <v>0.14146341463414633</v>
      </c>
    </row>
    <row r="10" spans="3:18" s="48" customFormat="1" ht="15.75" thickBot="1">
      <c r="C10" s="131"/>
      <c r="D10" s="3" t="s">
        <v>258</v>
      </c>
      <c r="E10" s="3" t="s">
        <v>259</v>
      </c>
      <c r="F10" s="38">
        <v>200203000</v>
      </c>
      <c r="G10" s="160">
        <v>38818</v>
      </c>
      <c r="H10" s="131" t="s">
        <v>261</v>
      </c>
      <c r="I10" s="131" t="s">
        <v>25</v>
      </c>
      <c r="J10" s="131" t="s">
        <v>269</v>
      </c>
      <c r="K10" s="3" t="s">
        <v>33</v>
      </c>
      <c r="L10" s="8" t="s">
        <v>33</v>
      </c>
      <c r="M10" s="131" t="s">
        <v>33</v>
      </c>
      <c r="N10" s="155"/>
      <c r="O10" s="156">
        <v>297000</v>
      </c>
      <c r="P10" s="156">
        <v>297000</v>
      </c>
      <c r="Q10" s="156">
        <v>297000</v>
      </c>
      <c r="R10" s="157">
        <f t="shared" si="0"/>
        <v>1</v>
      </c>
    </row>
    <row r="11" spans="3:18" ht="11.25">
      <c r="C11" s="3"/>
      <c r="D11" s="3" t="s">
        <v>258</v>
      </c>
      <c r="E11" s="3" t="s">
        <v>259</v>
      </c>
      <c r="F11" s="123">
        <v>200725200</v>
      </c>
      <c r="G11" s="20">
        <v>34929</v>
      </c>
      <c r="H11" s="3" t="s">
        <v>46</v>
      </c>
      <c r="I11" s="3" t="s">
        <v>25</v>
      </c>
      <c r="J11" s="3" t="s">
        <v>270</v>
      </c>
      <c r="K11" s="3" t="s">
        <v>33</v>
      </c>
      <c r="L11" s="3" t="s">
        <v>33</v>
      </c>
      <c r="M11" s="3" t="s">
        <v>396</v>
      </c>
      <c r="N11" s="173">
        <v>15.01</v>
      </c>
      <c r="O11" s="68">
        <v>83987</v>
      </c>
      <c r="P11" s="68">
        <v>83987</v>
      </c>
      <c r="Q11" s="68">
        <v>83987</v>
      </c>
      <c r="R11" s="74">
        <f t="shared" si="0"/>
        <v>1</v>
      </c>
    </row>
    <row r="12" spans="3:18" ht="33.75">
      <c r="C12" s="22"/>
      <c r="D12" s="3" t="s">
        <v>258</v>
      </c>
      <c r="E12" s="3" t="s">
        <v>259</v>
      </c>
      <c r="F12" s="47" t="s">
        <v>517</v>
      </c>
      <c r="G12" s="23" t="s">
        <v>518</v>
      </c>
      <c r="H12" s="22" t="s">
        <v>46</v>
      </c>
      <c r="I12" s="22" t="s">
        <v>25</v>
      </c>
      <c r="J12" s="154" t="s">
        <v>519</v>
      </c>
      <c r="K12" s="3" t="s">
        <v>33</v>
      </c>
      <c r="L12" s="60"/>
      <c r="M12" s="25"/>
      <c r="N12" s="50"/>
      <c r="O12" s="71">
        <v>67212</v>
      </c>
      <c r="P12" s="71">
        <v>33606</v>
      </c>
      <c r="Q12" s="71">
        <v>33606</v>
      </c>
      <c r="R12" s="28">
        <f t="shared" si="0"/>
        <v>1</v>
      </c>
    </row>
    <row r="13" spans="3:18" ht="11.25">
      <c r="C13" s="3" t="s">
        <v>50</v>
      </c>
      <c r="D13" s="3" t="s">
        <v>258</v>
      </c>
      <c r="E13" s="3" t="s">
        <v>260</v>
      </c>
      <c r="F13" s="123">
        <v>199601100</v>
      </c>
      <c r="G13" s="20">
        <v>40569</v>
      </c>
      <c r="H13" s="3" t="s">
        <v>46</v>
      </c>
      <c r="I13" s="3" t="s">
        <v>25</v>
      </c>
      <c r="J13" s="3" t="s">
        <v>292</v>
      </c>
      <c r="K13" s="3" t="s">
        <v>33</v>
      </c>
      <c r="L13" s="3" t="s">
        <v>33</v>
      </c>
      <c r="M13" s="3" t="s">
        <v>396</v>
      </c>
      <c r="N13" s="173" t="s">
        <v>87</v>
      </c>
      <c r="O13" s="68">
        <v>88000</v>
      </c>
      <c r="P13" s="68">
        <v>88000</v>
      </c>
      <c r="Q13" s="68">
        <v>0</v>
      </c>
      <c r="R13" s="74">
        <f t="shared" si="0"/>
        <v>0</v>
      </c>
    </row>
    <row r="14" spans="3:18" ht="11.25">
      <c r="C14" s="3" t="s">
        <v>50</v>
      </c>
      <c r="D14" s="3" t="s">
        <v>258</v>
      </c>
      <c r="E14" s="3" t="s">
        <v>260</v>
      </c>
      <c r="F14" s="123">
        <v>199604601</v>
      </c>
      <c r="G14" s="20">
        <v>37431</v>
      </c>
      <c r="H14" s="3" t="s">
        <v>46</v>
      </c>
      <c r="I14" s="3" t="s">
        <v>25</v>
      </c>
      <c r="J14" s="3" t="s">
        <v>289</v>
      </c>
      <c r="K14" s="3" t="s">
        <v>33</v>
      </c>
      <c r="L14" s="3" t="s">
        <v>33</v>
      </c>
      <c r="M14" s="3" t="s">
        <v>396</v>
      </c>
      <c r="N14" s="173" t="s">
        <v>48</v>
      </c>
      <c r="O14" s="71">
        <v>483179</v>
      </c>
      <c r="P14" s="71">
        <v>483179</v>
      </c>
      <c r="Q14" s="68">
        <v>16885</v>
      </c>
      <c r="R14" s="74">
        <f t="shared" si="0"/>
        <v>0.034945641263382725</v>
      </c>
    </row>
    <row r="15" spans="3:18" ht="11.25">
      <c r="C15" s="3"/>
      <c r="D15" s="3" t="s">
        <v>258</v>
      </c>
      <c r="E15" s="3" t="s">
        <v>260</v>
      </c>
      <c r="F15" s="123">
        <v>200003300</v>
      </c>
      <c r="G15" s="20">
        <v>40877</v>
      </c>
      <c r="H15" s="3" t="s">
        <v>151</v>
      </c>
      <c r="I15" s="3" t="s">
        <v>25</v>
      </c>
      <c r="J15" s="3" t="s">
        <v>288</v>
      </c>
      <c r="K15" s="3" t="s">
        <v>33</v>
      </c>
      <c r="L15" s="3" t="s">
        <v>33</v>
      </c>
      <c r="M15" s="3" t="s">
        <v>396</v>
      </c>
      <c r="N15" s="4" t="s">
        <v>56</v>
      </c>
      <c r="O15" s="68">
        <v>109343</v>
      </c>
      <c r="P15" s="68">
        <v>109343</v>
      </c>
      <c r="Q15" s="68">
        <v>2500</v>
      </c>
      <c r="R15" s="74">
        <f t="shared" si="0"/>
        <v>0.02286383216118087</v>
      </c>
    </row>
    <row r="16" spans="3:18" ht="11.25">
      <c r="C16" s="3"/>
      <c r="D16" s="3" t="s">
        <v>258</v>
      </c>
      <c r="E16" s="3" t="s">
        <v>260</v>
      </c>
      <c r="F16" s="3">
        <v>200003800</v>
      </c>
      <c r="G16" s="20">
        <v>32841</v>
      </c>
      <c r="H16" s="3" t="s">
        <v>40</v>
      </c>
      <c r="I16" s="3" t="s">
        <v>25</v>
      </c>
      <c r="J16" s="3" t="s">
        <v>462</v>
      </c>
      <c r="K16" s="3" t="s">
        <v>33</v>
      </c>
      <c r="L16" s="3" t="s">
        <v>33</v>
      </c>
      <c r="M16" s="3" t="s">
        <v>33</v>
      </c>
      <c r="N16" s="4"/>
      <c r="O16" s="68">
        <v>29976</v>
      </c>
      <c r="P16" s="68">
        <v>29976</v>
      </c>
      <c r="Q16" s="69">
        <v>0</v>
      </c>
      <c r="R16" s="74">
        <f t="shared" si="0"/>
        <v>0</v>
      </c>
    </row>
    <row r="17" spans="3:18" ht="11.25">
      <c r="C17" s="3"/>
      <c r="D17" s="3" t="s">
        <v>258</v>
      </c>
      <c r="E17" s="3" t="s">
        <v>260</v>
      </c>
      <c r="F17" s="3">
        <v>200003801</v>
      </c>
      <c r="G17" s="199">
        <v>43037</v>
      </c>
      <c r="H17" s="3" t="s">
        <v>40</v>
      </c>
      <c r="I17" s="3" t="s">
        <v>25</v>
      </c>
      <c r="J17" s="3" t="s">
        <v>287</v>
      </c>
      <c r="K17" s="3" t="s">
        <v>33</v>
      </c>
      <c r="L17" s="3" t="s">
        <v>33</v>
      </c>
      <c r="M17" s="3" t="s">
        <v>33</v>
      </c>
      <c r="N17" s="4"/>
      <c r="O17" s="68">
        <v>103081</v>
      </c>
      <c r="P17" s="69">
        <v>103081</v>
      </c>
      <c r="Q17" s="69">
        <v>0</v>
      </c>
      <c r="R17" s="74">
        <f t="shared" si="0"/>
        <v>0</v>
      </c>
    </row>
    <row r="18" spans="3:18" ht="11.25">
      <c r="C18" s="3"/>
      <c r="D18" s="3" t="s">
        <v>258</v>
      </c>
      <c r="E18" s="3" t="s">
        <v>260</v>
      </c>
      <c r="F18" s="32">
        <v>200003900</v>
      </c>
      <c r="G18" s="20">
        <v>41915</v>
      </c>
      <c r="H18" s="3" t="s">
        <v>151</v>
      </c>
      <c r="I18" s="3" t="s">
        <v>25</v>
      </c>
      <c r="J18" s="3" t="s">
        <v>286</v>
      </c>
      <c r="K18" s="3" t="s">
        <v>33</v>
      </c>
      <c r="L18" s="3" t="s">
        <v>33</v>
      </c>
      <c r="M18" s="3" t="s">
        <v>33</v>
      </c>
      <c r="N18" s="4"/>
      <c r="O18" s="68">
        <v>699872</v>
      </c>
      <c r="P18" s="68">
        <v>699872</v>
      </c>
      <c r="Q18" s="68">
        <v>699872</v>
      </c>
      <c r="R18" s="74">
        <f t="shared" si="0"/>
        <v>1</v>
      </c>
    </row>
    <row r="19" spans="3:18" ht="11.25">
      <c r="C19" s="3" t="s">
        <v>50</v>
      </c>
      <c r="D19" s="3" t="s">
        <v>258</v>
      </c>
      <c r="E19" s="3" t="s">
        <v>260</v>
      </c>
      <c r="F19" s="3">
        <v>200820100</v>
      </c>
      <c r="G19" s="20">
        <v>42044</v>
      </c>
      <c r="H19" s="3" t="s">
        <v>46</v>
      </c>
      <c r="I19" s="3" t="s">
        <v>25</v>
      </c>
      <c r="J19" s="3" t="s">
        <v>279</v>
      </c>
      <c r="K19" s="3" t="s">
        <v>33</v>
      </c>
      <c r="L19" s="3" t="s">
        <v>33</v>
      </c>
      <c r="M19" s="3" t="s">
        <v>33</v>
      </c>
      <c r="N19" s="173"/>
      <c r="O19" s="68">
        <v>250000</v>
      </c>
      <c r="P19" s="68">
        <v>250000</v>
      </c>
      <c r="Q19" s="68">
        <v>0</v>
      </c>
      <c r="R19" s="74">
        <f t="shared" si="0"/>
        <v>0</v>
      </c>
    </row>
    <row r="20" spans="3:18" ht="11.25">
      <c r="C20" s="3" t="s">
        <v>50</v>
      </c>
      <c r="D20" s="3" t="s">
        <v>258</v>
      </c>
      <c r="E20" s="3" t="s">
        <v>260</v>
      </c>
      <c r="F20" s="123">
        <v>200830100</v>
      </c>
      <c r="G20" s="20">
        <v>40408</v>
      </c>
      <c r="H20" s="3" t="s">
        <v>46</v>
      </c>
      <c r="I20" s="3" t="s">
        <v>25</v>
      </c>
      <c r="J20" s="3" t="s">
        <v>279</v>
      </c>
      <c r="K20" s="3" t="s">
        <v>33</v>
      </c>
      <c r="L20" s="3" t="s">
        <v>33</v>
      </c>
      <c r="M20" s="3" t="s">
        <v>396</v>
      </c>
      <c r="N20" s="173">
        <v>4.02</v>
      </c>
      <c r="O20" s="68">
        <v>250000</v>
      </c>
      <c r="P20" s="68">
        <v>250000</v>
      </c>
      <c r="Q20" s="68">
        <v>0</v>
      </c>
      <c r="R20" s="74">
        <f t="shared" si="0"/>
        <v>0</v>
      </c>
    </row>
    <row r="21" spans="3:18" ht="33.75">
      <c r="C21" s="22"/>
      <c r="D21" s="3" t="s">
        <v>258</v>
      </c>
      <c r="E21" s="3" t="s">
        <v>260</v>
      </c>
      <c r="F21" s="23" t="s">
        <v>517</v>
      </c>
      <c r="G21" s="23" t="s">
        <v>518</v>
      </c>
      <c r="H21" s="22" t="s">
        <v>46</v>
      </c>
      <c r="I21" s="22" t="s">
        <v>25</v>
      </c>
      <c r="J21" s="154" t="s">
        <v>519</v>
      </c>
      <c r="K21" s="60"/>
      <c r="L21" s="60"/>
      <c r="M21" s="25"/>
      <c r="N21" s="50"/>
      <c r="O21" s="71" t="s">
        <v>37</v>
      </c>
      <c r="P21" s="71">
        <v>33606</v>
      </c>
      <c r="Q21" s="71">
        <v>33606</v>
      </c>
      <c r="R21" s="28">
        <f t="shared" si="0"/>
        <v>1</v>
      </c>
    </row>
    <row r="22" spans="3:18" ht="18" customHeight="1">
      <c r="C22" s="22"/>
      <c r="D22" s="3"/>
      <c r="E22" s="3"/>
      <c r="F22" s="23"/>
      <c r="G22" s="23"/>
      <c r="H22" s="22"/>
      <c r="I22" s="22"/>
      <c r="J22" s="154"/>
      <c r="K22" s="60"/>
      <c r="L22" s="60"/>
      <c r="M22" s="25"/>
      <c r="N22" s="50"/>
      <c r="O22" s="71"/>
      <c r="P22" s="71"/>
      <c r="Q22" s="98">
        <f>SUM(Q4:Q21)</f>
        <v>2315689</v>
      </c>
      <c r="R22" s="28"/>
    </row>
    <row r="23" spans="3:18" ht="11.25">
      <c r="C23" s="22"/>
      <c r="D23" s="3"/>
      <c r="E23" s="3"/>
      <c r="F23" s="23"/>
      <c r="G23" s="23"/>
      <c r="H23" s="22"/>
      <c r="I23" s="22"/>
      <c r="J23" s="154"/>
      <c r="K23" s="60"/>
      <c r="L23" s="60"/>
      <c r="M23" s="25"/>
      <c r="N23" s="50"/>
      <c r="O23" s="71"/>
      <c r="P23" s="71"/>
      <c r="Q23" s="71"/>
      <c r="R23" s="28"/>
    </row>
    <row r="24" spans="3:18" ht="11.25">
      <c r="C24" s="3" t="s">
        <v>50</v>
      </c>
      <c r="D24" s="3" t="s">
        <v>258</v>
      </c>
      <c r="E24" s="3" t="s">
        <v>260</v>
      </c>
      <c r="F24" s="123">
        <v>200739600</v>
      </c>
      <c r="G24" s="20">
        <v>40082</v>
      </c>
      <c r="H24" s="3" t="s">
        <v>46</v>
      </c>
      <c r="I24" s="3" t="s">
        <v>263</v>
      </c>
      <c r="J24" s="3" t="s">
        <v>280</v>
      </c>
      <c r="K24" s="3" t="s">
        <v>33</v>
      </c>
      <c r="L24" s="3" t="s">
        <v>33</v>
      </c>
      <c r="M24" s="3" t="s">
        <v>396</v>
      </c>
      <c r="N24" s="173" t="s">
        <v>87</v>
      </c>
      <c r="O24" s="68">
        <v>362000</v>
      </c>
      <c r="P24" s="68">
        <v>362000</v>
      </c>
      <c r="Q24" s="68">
        <v>0</v>
      </c>
      <c r="R24" s="74">
        <f>Q24/P24</f>
        <v>0</v>
      </c>
    </row>
    <row r="25" spans="3:18" ht="11.25">
      <c r="C25" s="3"/>
      <c r="D25" s="3" t="s">
        <v>258</v>
      </c>
      <c r="E25" s="3" t="s">
        <v>260</v>
      </c>
      <c r="F25" s="3">
        <v>200721700</v>
      </c>
      <c r="G25" s="20">
        <v>40085</v>
      </c>
      <c r="H25" s="3" t="s">
        <v>46</v>
      </c>
      <c r="I25" s="3" t="s">
        <v>425</v>
      </c>
      <c r="J25" s="3" t="s">
        <v>426</v>
      </c>
      <c r="K25" s="3" t="s">
        <v>33</v>
      </c>
      <c r="L25" s="3" t="s">
        <v>33</v>
      </c>
      <c r="M25" s="3" t="s">
        <v>33</v>
      </c>
      <c r="N25" s="173"/>
      <c r="O25" s="68">
        <v>91350</v>
      </c>
      <c r="P25" s="68">
        <v>91350</v>
      </c>
      <c r="Q25" s="68">
        <v>0</v>
      </c>
      <c r="R25" s="74">
        <f>Q25/P25</f>
        <v>0</v>
      </c>
    </row>
    <row r="26" spans="3:18" ht="11.25">
      <c r="C26" s="3"/>
      <c r="D26" s="3"/>
      <c r="E26" s="3"/>
      <c r="F26" s="3"/>
      <c r="G26" s="20"/>
      <c r="H26" s="3"/>
      <c r="I26" s="3"/>
      <c r="J26" s="3"/>
      <c r="K26" s="3"/>
      <c r="L26" s="3"/>
      <c r="M26" s="3"/>
      <c r="N26" s="173"/>
      <c r="O26" s="68"/>
      <c r="P26" s="68"/>
      <c r="Q26" s="68"/>
      <c r="R26" s="74"/>
    </row>
    <row r="27" spans="3:18" s="41" customFormat="1" ht="11.25">
      <c r="C27" s="3"/>
      <c r="D27" s="3" t="s">
        <v>258</v>
      </c>
      <c r="E27" s="3" t="s">
        <v>260</v>
      </c>
      <c r="F27" s="3">
        <v>200721700</v>
      </c>
      <c r="G27" s="20">
        <v>36027</v>
      </c>
      <c r="H27" s="3" t="s">
        <v>46</v>
      </c>
      <c r="I27" s="3" t="s">
        <v>267</v>
      </c>
      <c r="J27" s="3" t="s">
        <v>285</v>
      </c>
      <c r="K27" s="3" t="s">
        <v>33</v>
      </c>
      <c r="L27" s="3" t="s">
        <v>33</v>
      </c>
      <c r="M27" s="3" t="s">
        <v>33</v>
      </c>
      <c r="N27" s="173"/>
      <c r="O27" s="68">
        <v>182700</v>
      </c>
      <c r="P27" s="68">
        <v>182700</v>
      </c>
      <c r="Q27" s="68">
        <v>0</v>
      </c>
      <c r="R27" s="74">
        <f>Q27/P27</f>
        <v>0</v>
      </c>
    </row>
    <row r="28" spans="3:18" ht="11.25">
      <c r="C28" s="3"/>
      <c r="D28" s="3" t="s">
        <v>258</v>
      </c>
      <c r="E28" s="3" t="s">
        <v>259</v>
      </c>
      <c r="F28" s="123">
        <v>199000501</v>
      </c>
      <c r="G28" s="20">
        <v>41827</v>
      </c>
      <c r="H28" s="3" t="s">
        <v>151</v>
      </c>
      <c r="I28" s="3" t="s">
        <v>14</v>
      </c>
      <c r="J28" s="3" t="s">
        <v>272</v>
      </c>
      <c r="K28" s="3" t="s">
        <v>33</v>
      </c>
      <c r="L28" s="3" t="s">
        <v>33</v>
      </c>
      <c r="M28" s="3" t="s">
        <v>396</v>
      </c>
      <c r="N28" s="4" t="s">
        <v>34</v>
      </c>
      <c r="O28" s="68">
        <v>20000</v>
      </c>
      <c r="P28" s="68">
        <v>20000</v>
      </c>
      <c r="Q28" s="68">
        <v>20000</v>
      </c>
      <c r="R28" s="74">
        <f>Q28/P28</f>
        <v>1</v>
      </c>
    </row>
    <row r="29" spans="3:18" ht="11.25">
      <c r="C29" s="3"/>
      <c r="D29" s="3"/>
      <c r="E29" s="3"/>
      <c r="F29" s="123"/>
      <c r="G29" s="20"/>
      <c r="H29" s="3"/>
      <c r="I29" s="3"/>
      <c r="J29" s="3"/>
      <c r="K29" s="3"/>
      <c r="L29" s="3"/>
      <c r="M29" s="3"/>
      <c r="N29" s="4"/>
      <c r="O29" s="68"/>
      <c r="P29" s="68"/>
      <c r="Q29" s="68"/>
      <c r="R29" s="74"/>
    </row>
    <row r="30" spans="3:18" ht="33.75">
      <c r="C30" s="3"/>
      <c r="D30" s="3" t="s">
        <v>258</v>
      </c>
      <c r="E30" s="3" t="s">
        <v>259</v>
      </c>
      <c r="F30" s="123">
        <v>198710002</v>
      </c>
      <c r="G30" s="20">
        <v>39122</v>
      </c>
      <c r="H30" s="3" t="s">
        <v>46</v>
      </c>
      <c r="I30" s="3" t="s">
        <v>89</v>
      </c>
      <c r="J30" s="3" t="s">
        <v>277</v>
      </c>
      <c r="K30" s="3" t="s">
        <v>33</v>
      </c>
      <c r="L30" s="3" t="s">
        <v>33</v>
      </c>
      <c r="M30" s="3" t="s">
        <v>396</v>
      </c>
      <c r="N30" s="173" t="s">
        <v>91</v>
      </c>
      <c r="O30" s="68">
        <v>280264</v>
      </c>
      <c r="P30" s="68">
        <v>280264</v>
      </c>
      <c r="Q30" s="68">
        <v>22000</v>
      </c>
      <c r="R30" s="74">
        <f>Q30/P30</f>
        <v>0.07849741672137699</v>
      </c>
    </row>
    <row r="31" spans="3:18" ht="11.25">
      <c r="C31" s="3" t="s">
        <v>342</v>
      </c>
      <c r="D31" s="3" t="s">
        <v>258</v>
      </c>
      <c r="E31" s="3" t="s">
        <v>259</v>
      </c>
      <c r="F31" s="32">
        <v>198902401</v>
      </c>
      <c r="G31" s="20">
        <v>39455</v>
      </c>
      <c r="H31" s="3" t="s">
        <v>151</v>
      </c>
      <c r="I31" s="3" t="s">
        <v>89</v>
      </c>
      <c r="J31" s="3" t="s">
        <v>268</v>
      </c>
      <c r="K31" s="3" t="s">
        <v>33</v>
      </c>
      <c r="L31" s="3" t="s">
        <v>33</v>
      </c>
      <c r="M31" s="3" t="s">
        <v>33</v>
      </c>
      <c r="N31" s="4"/>
      <c r="O31" s="68">
        <v>217415</v>
      </c>
      <c r="P31" s="68">
        <v>217415</v>
      </c>
      <c r="Q31" s="68">
        <v>217415</v>
      </c>
      <c r="R31" s="74">
        <f>Q31/P31</f>
        <v>1</v>
      </c>
    </row>
    <row r="32" spans="3:18" ht="11.25">
      <c r="C32" s="3"/>
      <c r="D32" s="3" t="s">
        <v>258</v>
      </c>
      <c r="E32" s="3" t="s">
        <v>259</v>
      </c>
      <c r="F32" s="123">
        <v>199000500</v>
      </c>
      <c r="G32" s="20">
        <v>39797</v>
      </c>
      <c r="H32" s="3" t="s">
        <v>40</v>
      </c>
      <c r="I32" s="3" t="s">
        <v>89</v>
      </c>
      <c r="J32" s="3" t="s">
        <v>274</v>
      </c>
      <c r="K32" s="3" t="s">
        <v>33</v>
      </c>
      <c r="L32" s="3" t="s">
        <v>33</v>
      </c>
      <c r="M32" s="3" t="s">
        <v>396</v>
      </c>
      <c r="N32" s="173" t="s">
        <v>400</v>
      </c>
      <c r="O32" s="68">
        <v>616318</v>
      </c>
      <c r="P32" s="68">
        <v>616318</v>
      </c>
      <c r="Q32" s="68">
        <v>616318</v>
      </c>
      <c r="R32" s="74">
        <f>Q32/P32</f>
        <v>1</v>
      </c>
    </row>
    <row r="33" spans="3:18" ht="11.25">
      <c r="C33" s="3"/>
      <c r="D33" s="3"/>
      <c r="E33" s="3"/>
      <c r="F33" s="123"/>
      <c r="G33" s="20"/>
      <c r="H33" s="3"/>
      <c r="I33" s="3"/>
      <c r="J33" s="3"/>
      <c r="K33" s="3"/>
      <c r="L33" s="3"/>
      <c r="M33" s="3"/>
      <c r="N33" s="173"/>
      <c r="O33" s="68"/>
      <c r="P33" s="68"/>
      <c r="Q33" s="76">
        <f>SUM(Q30:Q32)</f>
        <v>855733</v>
      </c>
      <c r="R33" s="74"/>
    </row>
    <row r="34" spans="3:18" ht="11.25">
      <c r="C34" s="3" t="s">
        <v>50</v>
      </c>
      <c r="D34" s="3" t="s">
        <v>258</v>
      </c>
      <c r="E34" s="3" t="s">
        <v>260</v>
      </c>
      <c r="F34" s="123">
        <v>200739600</v>
      </c>
      <c r="G34" s="20">
        <v>26934</v>
      </c>
      <c r="H34" s="3" t="s">
        <v>46</v>
      </c>
      <c r="I34" s="3" t="s">
        <v>266</v>
      </c>
      <c r="J34" s="3" t="s">
        <v>284</v>
      </c>
      <c r="K34" s="3" t="s">
        <v>33</v>
      </c>
      <c r="L34" s="3" t="s">
        <v>33</v>
      </c>
      <c r="M34" s="3" t="s">
        <v>396</v>
      </c>
      <c r="N34" s="173" t="s">
        <v>87</v>
      </c>
      <c r="O34" s="68">
        <v>24010</v>
      </c>
      <c r="P34" s="68">
        <v>24010</v>
      </c>
      <c r="Q34" s="76">
        <v>24010</v>
      </c>
      <c r="R34" s="74">
        <f>Q34/P34</f>
        <v>1</v>
      </c>
    </row>
    <row r="35" spans="3:18" ht="11.25">
      <c r="C35" s="3"/>
      <c r="D35" s="3"/>
      <c r="E35" s="3"/>
      <c r="F35" s="123"/>
      <c r="G35" s="20"/>
      <c r="H35" s="3"/>
      <c r="I35" s="3"/>
      <c r="J35" s="3"/>
      <c r="K35" s="3"/>
      <c r="L35" s="3"/>
      <c r="M35" s="3"/>
      <c r="N35" s="173"/>
      <c r="O35" s="68"/>
      <c r="P35" s="68"/>
      <c r="Q35" s="68"/>
      <c r="R35" s="74"/>
    </row>
    <row r="36" spans="3:18" s="41" customFormat="1" ht="11.25">
      <c r="C36" s="3" t="s">
        <v>50</v>
      </c>
      <c r="D36" s="3" t="s">
        <v>258</v>
      </c>
      <c r="E36" s="3" t="s">
        <v>260</v>
      </c>
      <c r="F36" s="123">
        <v>199601100</v>
      </c>
      <c r="G36" s="20">
        <v>40583</v>
      </c>
      <c r="H36" s="3" t="s">
        <v>46</v>
      </c>
      <c r="I36" s="3" t="s">
        <v>290</v>
      </c>
      <c r="J36" s="3" t="s">
        <v>291</v>
      </c>
      <c r="K36" s="3" t="s">
        <v>33</v>
      </c>
      <c r="L36" s="3" t="s">
        <v>33</v>
      </c>
      <c r="M36" s="3" t="s">
        <v>396</v>
      </c>
      <c r="N36" s="173" t="s">
        <v>87</v>
      </c>
      <c r="O36" s="68">
        <v>21000</v>
      </c>
      <c r="P36" s="68">
        <v>21000</v>
      </c>
      <c r="Q36" s="68">
        <v>0</v>
      </c>
      <c r="R36" s="74">
        <f>Q36/P36</f>
        <v>0</v>
      </c>
    </row>
    <row r="37" spans="3:18" s="41" customFormat="1" ht="11.25">
      <c r="C37" s="3"/>
      <c r="D37" s="3"/>
      <c r="E37" s="3"/>
      <c r="F37" s="123"/>
      <c r="G37" s="20"/>
      <c r="H37" s="3"/>
      <c r="I37" s="3"/>
      <c r="J37" s="3"/>
      <c r="K37" s="3"/>
      <c r="L37" s="3"/>
      <c r="M37" s="3"/>
      <c r="N37" s="173"/>
      <c r="O37" s="68"/>
      <c r="P37" s="68"/>
      <c r="Q37" s="68"/>
      <c r="R37" s="74"/>
    </row>
    <row r="38" spans="3:18" ht="11.25">
      <c r="C38" s="3"/>
      <c r="D38" s="3" t="s">
        <v>258</v>
      </c>
      <c r="E38" s="3" t="s">
        <v>260</v>
      </c>
      <c r="F38" s="32">
        <v>200003900</v>
      </c>
      <c r="G38" s="20">
        <v>41736</v>
      </c>
      <c r="H38" s="3" t="s">
        <v>151</v>
      </c>
      <c r="I38" s="3" t="s">
        <v>26</v>
      </c>
      <c r="J38" s="3" t="s">
        <v>286</v>
      </c>
      <c r="K38" s="3" t="s">
        <v>33</v>
      </c>
      <c r="L38" s="3" t="s">
        <v>33</v>
      </c>
      <c r="M38" s="3" t="s">
        <v>33</v>
      </c>
      <c r="N38" s="4"/>
      <c r="O38" s="68">
        <v>210367</v>
      </c>
      <c r="P38" s="68">
        <v>210367</v>
      </c>
      <c r="Q38" s="76">
        <v>210367</v>
      </c>
      <c r="R38" s="74">
        <f>Q38/P38</f>
        <v>1</v>
      </c>
    </row>
    <row r="39" spans="3:18" ht="11.25">
      <c r="C39" s="3"/>
      <c r="D39" s="3"/>
      <c r="E39" s="3"/>
      <c r="F39" s="32"/>
      <c r="G39" s="20"/>
      <c r="H39" s="3"/>
      <c r="I39" s="3"/>
      <c r="J39" s="3"/>
      <c r="K39" s="3"/>
      <c r="L39" s="3"/>
      <c r="M39" s="3"/>
      <c r="N39" s="4"/>
      <c r="O39" s="68"/>
      <c r="P39" s="68"/>
      <c r="Q39" s="68"/>
      <c r="R39" s="74"/>
    </row>
    <row r="40" spans="3:18" ht="11.25">
      <c r="C40" s="3"/>
      <c r="D40" s="3" t="s">
        <v>258</v>
      </c>
      <c r="E40" s="3" t="s">
        <v>259</v>
      </c>
      <c r="F40" s="123">
        <v>198343600</v>
      </c>
      <c r="G40" s="20">
        <v>39496</v>
      </c>
      <c r="H40" s="3" t="s">
        <v>46</v>
      </c>
      <c r="I40" s="3" t="s">
        <v>262</v>
      </c>
      <c r="J40" s="3" t="s">
        <v>276</v>
      </c>
      <c r="K40" s="3" t="s">
        <v>33</v>
      </c>
      <c r="L40" s="3" t="s">
        <v>33</v>
      </c>
      <c r="M40" s="3" t="s">
        <v>396</v>
      </c>
      <c r="N40" s="4" t="s">
        <v>87</v>
      </c>
      <c r="O40" s="68">
        <v>479719</v>
      </c>
      <c r="P40" s="68">
        <v>479719</v>
      </c>
      <c r="Q40" s="76">
        <v>10000</v>
      </c>
      <c r="R40" s="74">
        <f>Q40/P40</f>
        <v>0.02084553665791849</v>
      </c>
    </row>
    <row r="41" spans="3:18" ht="11.25">
      <c r="C41" s="3"/>
      <c r="D41" s="3"/>
      <c r="E41" s="3"/>
      <c r="F41" s="123"/>
      <c r="G41" s="20"/>
      <c r="H41" s="3"/>
      <c r="I41" s="3"/>
      <c r="J41" s="3"/>
      <c r="K41" s="3"/>
      <c r="L41" s="3"/>
      <c r="M41" s="3"/>
      <c r="N41" s="4"/>
      <c r="O41" s="68"/>
      <c r="P41" s="68"/>
      <c r="Q41" s="68"/>
      <c r="R41" s="74"/>
    </row>
    <row r="42" spans="3:18" ht="11.25">
      <c r="C42" s="3" t="s">
        <v>50</v>
      </c>
      <c r="D42" s="3" t="s">
        <v>258</v>
      </c>
      <c r="E42" s="3" t="s">
        <v>260</v>
      </c>
      <c r="F42" s="123">
        <v>200739600</v>
      </c>
      <c r="G42" s="20">
        <v>38897</v>
      </c>
      <c r="H42" s="3" t="s">
        <v>46</v>
      </c>
      <c r="I42" s="3" t="s">
        <v>265</v>
      </c>
      <c r="J42" s="3" t="s">
        <v>282</v>
      </c>
      <c r="K42" s="3" t="s">
        <v>33</v>
      </c>
      <c r="L42" s="3" t="s">
        <v>33</v>
      </c>
      <c r="M42" s="3" t="s">
        <v>396</v>
      </c>
      <c r="N42" s="173" t="s">
        <v>87</v>
      </c>
      <c r="O42" s="68">
        <v>29017</v>
      </c>
      <c r="P42" s="68">
        <v>29017</v>
      </c>
      <c r="Q42" s="76">
        <v>12000</v>
      </c>
      <c r="R42" s="74">
        <f>Q42/P42</f>
        <v>0.4135506771892339</v>
      </c>
    </row>
    <row r="43" spans="3:18" ht="11.25">
      <c r="C43" s="3"/>
      <c r="D43" s="3"/>
      <c r="E43" s="3"/>
      <c r="F43" s="123"/>
      <c r="G43" s="20"/>
      <c r="H43" s="3"/>
      <c r="I43" s="3"/>
      <c r="J43" s="3"/>
      <c r="K43" s="3"/>
      <c r="L43" s="3"/>
      <c r="M43" s="3"/>
      <c r="N43" s="173"/>
      <c r="O43" s="68"/>
      <c r="P43" s="68"/>
      <c r="Q43" s="68"/>
      <c r="R43" s="74"/>
    </row>
    <row r="44" spans="3:18" ht="11.25">
      <c r="C44" s="3" t="s">
        <v>50</v>
      </c>
      <c r="D44" s="3" t="s">
        <v>258</v>
      </c>
      <c r="E44" s="3" t="s">
        <v>260</v>
      </c>
      <c r="F44" s="123">
        <v>200739600</v>
      </c>
      <c r="G44" s="20">
        <v>35684</v>
      </c>
      <c r="H44" s="3" t="s">
        <v>46</v>
      </c>
      <c r="I44" s="3" t="s">
        <v>265</v>
      </c>
      <c r="J44" s="3" t="s">
        <v>283</v>
      </c>
      <c r="K44" s="3" t="s">
        <v>33</v>
      </c>
      <c r="L44" s="3" t="s">
        <v>33</v>
      </c>
      <c r="M44" s="3" t="s">
        <v>396</v>
      </c>
      <c r="N44" s="173" t="s">
        <v>87</v>
      </c>
      <c r="O44" s="68">
        <v>857423</v>
      </c>
      <c r="P44" s="68">
        <v>857423</v>
      </c>
      <c r="Q44" s="68">
        <v>0</v>
      </c>
      <c r="R44" s="74">
        <f>Q44/P44</f>
        <v>0</v>
      </c>
    </row>
    <row r="45" spans="3:18" ht="11.25">
      <c r="C45" s="3" t="s">
        <v>50</v>
      </c>
      <c r="D45" s="3" t="s">
        <v>258</v>
      </c>
      <c r="E45" s="3" t="s">
        <v>260</v>
      </c>
      <c r="F45" s="123">
        <v>200739600</v>
      </c>
      <c r="G45" s="20">
        <v>39456</v>
      </c>
      <c r="H45" s="3" t="s">
        <v>46</v>
      </c>
      <c r="I45" s="3" t="s">
        <v>264</v>
      </c>
      <c r="J45" s="3" t="s">
        <v>281</v>
      </c>
      <c r="K45" s="3" t="s">
        <v>33</v>
      </c>
      <c r="L45" s="3" t="s">
        <v>33</v>
      </c>
      <c r="M45" s="3" t="s">
        <v>396</v>
      </c>
      <c r="N45" s="173" t="s">
        <v>87</v>
      </c>
      <c r="O45" s="68">
        <v>130000</v>
      </c>
      <c r="P45" s="68">
        <v>130000</v>
      </c>
      <c r="Q45" s="68">
        <v>0</v>
      </c>
      <c r="R45" s="74">
        <f>Q45/P45</f>
        <v>0</v>
      </c>
    </row>
    <row r="46" spans="3:18" ht="12">
      <c r="C46" s="161"/>
      <c r="D46" s="16"/>
      <c r="E46" s="16"/>
      <c r="F46" s="162"/>
      <c r="G46" s="162"/>
      <c r="H46" s="161"/>
      <c r="I46" s="161"/>
      <c r="J46" s="163"/>
      <c r="K46" s="164"/>
      <c r="L46" s="164"/>
      <c r="M46" s="165"/>
      <c r="N46" s="174"/>
      <c r="O46" s="180"/>
      <c r="P46" s="180"/>
      <c r="Q46" s="180"/>
      <c r="R46" s="181"/>
    </row>
    <row r="47" spans="3:18" ht="11.25">
      <c r="C47" s="22"/>
      <c r="D47" s="3"/>
      <c r="E47" s="3"/>
      <c r="F47" s="23"/>
      <c r="G47" s="23"/>
      <c r="H47" s="22"/>
      <c r="I47" s="22"/>
      <c r="J47" s="154"/>
      <c r="K47" s="60"/>
      <c r="L47" s="60"/>
      <c r="M47" s="25"/>
      <c r="N47" s="50"/>
      <c r="O47" s="71"/>
      <c r="P47" s="71"/>
      <c r="Q47" s="71"/>
      <c r="R47" s="28"/>
    </row>
    <row r="48" spans="3:18" s="48" customFormat="1" ht="15.75" thickBot="1">
      <c r="C48" s="191"/>
      <c r="D48" s="16"/>
      <c r="E48" s="16"/>
      <c r="F48" s="191"/>
      <c r="G48" s="192"/>
      <c r="H48" s="191"/>
      <c r="I48" s="191"/>
      <c r="J48" s="191"/>
      <c r="K48" s="16"/>
      <c r="L48" s="146"/>
      <c r="M48" s="16"/>
      <c r="N48" s="193"/>
      <c r="O48" s="194"/>
      <c r="P48" s="194"/>
      <c r="Q48" s="194"/>
      <c r="R48" s="195"/>
    </row>
    <row r="49" spans="3:18" ht="11.25">
      <c r="C49" s="3"/>
      <c r="D49" s="3"/>
      <c r="E49" s="3"/>
      <c r="F49" s="3"/>
      <c r="G49" s="20"/>
      <c r="H49" s="3"/>
      <c r="I49" s="3"/>
      <c r="J49" s="3"/>
      <c r="K49" s="3"/>
      <c r="L49" s="3"/>
      <c r="M49" s="3"/>
      <c r="N49" s="4"/>
      <c r="O49" s="68"/>
      <c r="P49" s="69"/>
      <c r="Q49" s="69"/>
      <c r="R49" s="74"/>
    </row>
    <row r="50" spans="3:18" s="41" customFormat="1" ht="12">
      <c r="C50" s="16"/>
      <c r="D50" s="16"/>
      <c r="E50" s="16"/>
      <c r="F50" s="16"/>
      <c r="G50" s="166"/>
      <c r="H50" s="16"/>
      <c r="I50" s="16"/>
      <c r="J50" s="16"/>
      <c r="K50" s="16"/>
      <c r="L50" s="16"/>
      <c r="M50" s="16"/>
      <c r="N50" s="17"/>
      <c r="O50" s="175"/>
      <c r="P50" s="175"/>
      <c r="Q50" s="175"/>
      <c r="R50" s="176"/>
    </row>
    <row r="51" spans="3:18" ht="11.25">
      <c r="C51" s="3"/>
      <c r="D51" s="3"/>
      <c r="E51" s="3"/>
      <c r="F51" s="3"/>
      <c r="G51" s="20"/>
      <c r="H51" s="3"/>
      <c r="I51" s="3"/>
      <c r="J51" s="3"/>
      <c r="K51" s="3"/>
      <c r="L51" s="3"/>
      <c r="M51" s="3"/>
      <c r="N51" s="4"/>
      <c r="O51" s="68"/>
      <c r="P51" s="76"/>
      <c r="Q51" s="76"/>
      <c r="R51" s="77"/>
    </row>
    <row r="52" spans="3:18" ht="12">
      <c r="C52" s="3"/>
      <c r="D52" s="3"/>
      <c r="E52" s="3"/>
      <c r="F52" s="3"/>
      <c r="G52" s="20"/>
      <c r="H52" s="3"/>
      <c r="I52" s="3"/>
      <c r="J52" s="16"/>
      <c r="K52" s="3"/>
      <c r="L52" s="3"/>
      <c r="M52" s="3"/>
      <c r="N52" s="4"/>
      <c r="O52" s="175"/>
      <c r="P52" s="175"/>
      <c r="Q52" s="175"/>
      <c r="R52" s="176"/>
    </row>
    <row r="53" spans="3:18" ht="12">
      <c r="C53" s="3"/>
      <c r="D53" s="3"/>
      <c r="E53" s="3"/>
      <c r="F53" s="3"/>
      <c r="G53" s="20"/>
      <c r="H53" s="3"/>
      <c r="I53" s="3"/>
      <c r="J53" s="3"/>
      <c r="K53" s="3"/>
      <c r="L53" s="3"/>
      <c r="M53" s="3"/>
      <c r="N53" s="4"/>
      <c r="O53" s="175"/>
      <c r="P53" s="175"/>
      <c r="Q53" s="175"/>
      <c r="R53" s="176"/>
    </row>
    <row r="54" spans="3:18" ht="12">
      <c r="C54" s="3"/>
      <c r="D54" s="3"/>
      <c r="E54" s="3"/>
      <c r="F54" s="3"/>
      <c r="G54" s="20"/>
      <c r="H54" s="3"/>
      <c r="I54" s="3"/>
      <c r="J54" s="16"/>
      <c r="K54" s="3"/>
      <c r="L54" s="3"/>
      <c r="M54" s="3"/>
      <c r="N54" s="4"/>
      <c r="O54" s="175"/>
      <c r="P54" s="175"/>
      <c r="Q54" s="175"/>
      <c r="R54" s="176"/>
    </row>
    <row r="55" spans="3:18" ht="12">
      <c r="C55" s="3"/>
      <c r="D55" s="3"/>
      <c r="E55" s="3"/>
      <c r="F55" s="3"/>
      <c r="G55" s="20"/>
      <c r="H55" s="3"/>
      <c r="I55" s="3"/>
      <c r="J55" s="3"/>
      <c r="K55" s="3"/>
      <c r="L55" s="3"/>
      <c r="M55" s="3"/>
      <c r="N55" s="4"/>
      <c r="O55" s="175"/>
      <c r="P55" s="175"/>
      <c r="Q55" s="175"/>
      <c r="R55" s="176"/>
    </row>
    <row r="56" spans="3:18" ht="11.25">
      <c r="C56" s="3"/>
      <c r="D56" s="3"/>
      <c r="E56" s="3"/>
      <c r="F56" s="3"/>
      <c r="G56" s="20"/>
      <c r="H56" s="3"/>
      <c r="I56" s="3"/>
      <c r="J56" s="16"/>
      <c r="K56" s="3"/>
      <c r="L56" s="3"/>
      <c r="M56" s="3"/>
      <c r="N56" s="4"/>
      <c r="O56" s="68"/>
      <c r="P56" s="76"/>
      <c r="Q56" s="76"/>
      <c r="R56" s="77"/>
    </row>
    <row r="57" spans="3:18" ht="11.25">
      <c r="C57" s="3"/>
      <c r="D57" s="3"/>
      <c r="E57" s="3"/>
      <c r="F57" s="3"/>
      <c r="G57" s="20"/>
      <c r="H57" s="3"/>
      <c r="I57" s="3"/>
      <c r="J57" s="3"/>
      <c r="K57" s="3"/>
      <c r="L57" s="3"/>
      <c r="M57" s="3"/>
      <c r="N57" s="4"/>
      <c r="O57" s="68"/>
      <c r="P57" s="69"/>
      <c r="Q57" s="69"/>
      <c r="R57" s="74"/>
    </row>
    <row r="58" spans="3:18" ht="11.25">
      <c r="C58" s="3"/>
      <c r="D58" s="3"/>
      <c r="E58" s="3"/>
      <c r="F58" s="3"/>
      <c r="G58" s="20"/>
      <c r="H58" s="3"/>
      <c r="I58" s="3"/>
      <c r="J58" s="3"/>
      <c r="K58" s="3"/>
      <c r="L58" s="3"/>
      <c r="M58" s="3"/>
      <c r="N58" s="4"/>
      <c r="O58" s="68"/>
      <c r="P58" s="68"/>
      <c r="Q58" s="68"/>
      <c r="R58" s="74"/>
    </row>
    <row r="59" spans="3:18" ht="11.25">
      <c r="C59" s="3"/>
      <c r="D59" s="3"/>
      <c r="E59" s="3"/>
      <c r="F59" s="3"/>
      <c r="G59" s="20"/>
      <c r="H59" s="3"/>
      <c r="I59" s="3"/>
      <c r="J59" s="16"/>
      <c r="K59" s="3"/>
      <c r="L59" s="3"/>
      <c r="M59" s="3"/>
      <c r="N59" s="4"/>
      <c r="O59" s="68"/>
      <c r="P59" s="81"/>
      <c r="Q59" s="81"/>
      <c r="R59" s="77"/>
    </row>
    <row r="60" spans="3:18" ht="11.25">
      <c r="C60" s="3"/>
      <c r="D60" s="3"/>
      <c r="E60" s="3"/>
      <c r="F60" s="3"/>
      <c r="G60" s="20"/>
      <c r="H60" s="3"/>
      <c r="I60" s="3"/>
      <c r="J60" s="3"/>
      <c r="K60" s="3"/>
      <c r="L60" s="3"/>
      <c r="M60" s="3"/>
      <c r="N60" s="4"/>
      <c r="O60" s="68"/>
      <c r="P60" s="69"/>
      <c r="Q60" s="69"/>
      <c r="R60" s="74"/>
    </row>
    <row r="61" spans="3:18" ht="11.25">
      <c r="C61" s="3"/>
      <c r="D61" s="3"/>
      <c r="E61" s="3"/>
      <c r="F61" s="3"/>
      <c r="G61" s="20"/>
      <c r="H61" s="3"/>
      <c r="I61" s="3"/>
      <c r="J61" s="16"/>
      <c r="K61" s="3"/>
      <c r="L61" s="3"/>
      <c r="M61" s="3"/>
      <c r="N61" s="4"/>
      <c r="O61" s="76"/>
      <c r="P61" s="76"/>
      <c r="Q61" s="76"/>
      <c r="R61" s="77"/>
    </row>
    <row r="62" spans="3:18" ht="11.25">
      <c r="C62" s="3"/>
      <c r="D62" s="3"/>
      <c r="E62" s="3"/>
      <c r="F62" s="3"/>
      <c r="G62" s="20"/>
      <c r="H62" s="3"/>
      <c r="I62" s="3"/>
      <c r="J62" s="3"/>
      <c r="K62" s="3"/>
      <c r="L62" s="3"/>
      <c r="M62" s="3"/>
      <c r="N62" s="4"/>
      <c r="O62" s="69"/>
      <c r="P62" s="69"/>
      <c r="Q62" s="69"/>
      <c r="R62" s="74"/>
    </row>
    <row r="63" spans="3:18" ht="11.25">
      <c r="C63" s="3"/>
      <c r="D63" s="3"/>
      <c r="E63" s="3"/>
      <c r="F63" s="3"/>
      <c r="G63" s="20"/>
      <c r="H63" s="3"/>
      <c r="I63" s="3"/>
      <c r="J63" s="3"/>
      <c r="K63" s="3"/>
      <c r="L63" s="3"/>
      <c r="M63" s="3"/>
      <c r="N63" s="4"/>
      <c r="O63" s="69"/>
      <c r="P63" s="76"/>
      <c r="Q63" s="76"/>
      <c r="R63" s="77"/>
    </row>
    <row r="64" spans="3:18" ht="11.25">
      <c r="C64" s="3"/>
      <c r="D64" s="3"/>
      <c r="E64" s="3"/>
      <c r="F64" s="3"/>
      <c r="G64" s="20"/>
      <c r="H64" s="3"/>
      <c r="I64" s="3"/>
      <c r="J64" s="3"/>
      <c r="K64" s="3"/>
      <c r="L64" s="3"/>
      <c r="M64" s="3"/>
      <c r="N64" s="4"/>
      <c r="O64" s="69"/>
      <c r="P64" s="76"/>
      <c r="Q64" s="76"/>
      <c r="R64" s="77"/>
    </row>
    <row r="65" spans="3:18" ht="11.25">
      <c r="C65" s="3"/>
      <c r="D65" s="3"/>
      <c r="E65" s="3"/>
      <c r="F65" s="3"/>
      <c r="G65" s="20"/>
      <c r="H65" s="3"/>
      <c r="I65" s="3"/>
      <c r="J65" s="3"/>
      <c r="K65" s="3"/>
      <c r="L65" s="3"/>
      <c r="M65" s="3"/>
      <c r="N65" s="4"/>
      <c r="O65" s="69"/>
      <c r="P65" s="76"/>
      <c r="Q65" s="76"/>
      <c r="R65" s="77"/>
    </row>
    <row r="66" spans="3:18" ht="11.25">
      <c r="C66" s="3"/>
      <c r="D66" s="3"/>
      <c r="E66" s="3"/>
      <c r="F66" s="3"/>
      <c r="G66" s="20"/>
      <c r="H66" s="3"/>
      <c r="I66" s="3"/>
      <c r="J66" s="3"/>
      <c r="K66" s="3"/>
      <c r="L66" s="3"/>
      <c r="M66" s="3"/>
      <c r="N66" s="4"/>
      <c r="O66" s="69"/>
      <c r="P66" s="76"/>
      <c r="Q66" s="76"/>
      <c r="R66" s="77"/>
    </row>
    <row r="67" spans="3:18" ht="11.25">
      <c r="C67" s="3"/>
      <c r="D67" s="3"/>
      <c r="E67" s="3"/>
      <c r="F67" s="3"/>
      <c r="G67" s="20"/>
      <c r="H67" s="3"/>
      <c r="I67" s="3"/>
      <c r="J67" s="3"/>
      <c r="K67" s="3"/>
      <c r="L67" s="3"/>
      <c r="M67" s="3"/>
      <c r="N67" s="4"/>
      <c r="O67" s="69"/>
      <c r="P67" s="69"/>
      <c r="Q67" s="68"/>
      <c r="R67" s="74"/>
    </row>
    <row r="68" ht="11.25">
      <c r="E68" s="5" t="s">
        <v>409</v>
      </c>
    </row>
  </sheetData>
  <sheetProtection/>
  <printOptions gridLines="1"/>
  <pageMargins left="0.7" right="0.7" top="0.75" bottom="0.75" header="0.3" footer="0.3"/>
  <pageSetup horizontalDpi="600" verticalDpi="600" orientation="landscape" paperSize="5" scale="70" r:id="rId1"/>
</worksheet>
</file>

<file path=xl/worksheets/sheet5.xml><?xml version="1.0" encoding="utf-8"?>
<worksheet xmlns="http://schemas.openxmlformats.org/spreadsheetml/2006/main" xmlns:r="http://schemas.openxmlformats.org/officeDocument/2006/relationships">
  <dimension ref="A3:R51"/>
  <sheetViews>
    <sheetView zoomScalePageLayoutView="0" workbookViewId="0" topLeftCell="D28">
      <selection activeCell="C4" sqref="C4:R39"/>
    </sheetView>
  </sheetViews>
  <sheetFormatPr defaultColWidth="9.140625" defaultRowHeight="15"/>
  <cols>
    <col min="1" max="3" width="9.140625" style="5" customWidth="1"/>
    <col min="4" max="4" width="15.57421875" style="5" customWidth="1"/>
    <col min="5" max="5" width="10.8515625" style="5" customWidth="1"/>
    <col min="6" max="9" width="9.140625" style="5" customWidth="1"/>
    <col min="10" max="10" width="29.7109375" style="5" customWidth="1"/>
    <col min="11" max="14" width="9.140625" style="5" customWidth="1"/>
    <col min="15" max="15" width="12.57421875" style="5" customWidth="1"/>
    <col min="16" max="16" width="11.7109375" style="5" customWidth="1"/>
    <col min="17" max="17" width="12.00390625" style="5" customWidth="1"/>
    <col min="18" max="16384" width="9.140625" style="5" customWidth="1"/>
  </cols>
  <sheetData>
    <row r="3" spans="3:18" ht="45">
      <c r="C3" s="42" t="s">
        <v>32</v>
      </c>
      <c r="D3" s="42" t="s">
        <v>0</v>
      </c>
      <c r="E3" s="42" t="s">
        <v>1</v>
      </c>
      <c r="F3" s="43" t="s">
        <v>3</v>
      </c>
      <c r="G3" s="43" t="s">
        <v>133</v>
      </c>
      <c r="H3" s="42" t="s">
        <v>2</v>
      </c>
      <c r="I3" s="44" t="s">
        <v>12</v>
      </c>
      <c r="J3" s="44" t="s">
        <v>4</v>
      </c>
      <c r="K3" s="45" t="s">
        <v>5</v>
      </c>
      <c r="L3" s="44" t="s">
        <v>108</v>
      </c>
      <c r="M3" s="44" t="s">
        <v>6</v>
      </c>
      <c r="N3" s="44" t="s">
        <v>7</v>
      </c>
      <c r="O3" s="73" t="s">
        <v>57</v>
      </c>
      <c r="P3" s="73" t="s">
        <v>59</v>
      </c>
      <c r="Q3" s="73" t="s">
        <v>58</v>
      </c>
      <c r="R3" s="67" t="s">
        <v>49</v>
      </c>
    </row>
    <row r="4" spans="3:18" ht="11.25">
      <c r="C4" s="3"/>
      <c r="D4" s="3" t="s">
        <v>351</v>
      </c>
      <c r="E4" s="3" t="s">
        <v>351</v>
      </c>
      <c r="F4" s="123">
        <v>199701325</v>
      </c>
      <c r="G4" s="3">
        <v>37515</v>
      </c>
      <c r="H4" s="3" t="s">
        <v>11</v>
      </c>
      <c r="I4" s="3" t="s">
        <v>366</v>
      </c>
      <c r="J4" s="3" t="s">
        <v>367</v>
      </c>
      <c r="K4" s="3"/>
      <c r="L4" s="3" t="s">
        <v>107</v>
      </c>
      <c r="M4" s="3" t="s">
        <v>396</v>
      </c>
      <c r="N4" s="80">
        <v>6.001</v>
      </c>
      <c r="O4" s="68">
        <v>22200</v>
      </c>
      <c r="P4" s="68">
        <v>22200</v>
      </c>
      <c r="Q4" s="68">
        <v>0</v>
      </c>
      <c r="R4" s="74">
        <f>Q4/P4</f>
        <v>0</v>
      </c>
    </row>
    <row r="5" spans="3:18" ht="11.25">
      <c r="C5" s="3"/>
      <c r="D5" s="3" t="s">
        <v>351</v>
      </c>
      <c r="E5" s="3" t="s">
        <v>351</v>
      </c>
      <c r="F5" s="3">
        <v>199503300</v>
      </c>
      <c r="G5" s="3">
        <v>37516</v>
      </c>
      <c r="H5" s="3" t="s">
        <v>46</v>
      </c>
      <c r="I5" s="3" t="s">
        <v>366</v>
      </c>
      <c r="J5" s="3" t="s">
        <v>370</v>
      </c>
      <c r="K5" s="3"/>
      <c r="L5" s="3" t="s">
        <v>107</v>
      </c>
      <c r="M5" s="3" t="s">
        <v>33</v>
      </c>
      <c r="N5" s="80"/>
      <c r="O5" s="68">
        <v>111438</v>
      </c>
      <c r="P5" s="68">
        <v>111438</v>
      </c>
      <c r="Q5" s="68">
        <v>0</v>
      </c>
      <c r="R5" s="74">
        <f>Q5/P5</f>
        <v>0</v>
      </c>
    </row>
    <row r="6" spans="3:18" ht="11.25">
      <c r="C6" s="3"/>
      <c r="D6" s="3"/>
      <c r="E6" s="3"/>
      <c r="F6" s="3"/>
      <c r="G6" s="3"/>
      <c r="H6" s="3"/>
      <c r="I6" s="3"/>
      <c r="J6" s="3"/>
      <c r="K6" s="3"/>
      <c r="L6" s="3"/>
      <c r="M6" s="3"/>
      <c r="N6" s="80"/>
      <c r="O6" s="68"/>
      <c r="P6" s="68"/>
      <c r="Q6" s="68"/>
      <c r="R6" s="74"/>
    </row>
    <row r="7" spans="3:18" ht="11.25">
      <c r="C7" s="3"/>
      <c r="D7" s="3" t="s">
        <v>351</v>
      </c>
      <c r="E7" s="3" t="s">
        <v>351</v>
      </c>
      <c r="F7" s="123">
        <v>198811525</v>
      </c>
      <c r="G7" s="32">
        <v>36702</v>
      </c>
      <c r="H7" s="3" t="s">
        <v>40</v>
      </c>
      <c r="I7" s="3" t="s">
        <v>375</v>
      </c>
      <c r="J7" s="3" t="s">
        <v>378</v>
      </c>
      <c r="K7" s="3"/>
      <c r="L7" s="16" t="s">
        <v>107</v>
      </c>
      <c r="M7" s="3" t="s">
        <v>396</v>
      </c>
      <c r="N7" s="3">
        <v>6.001</v>
      </c>
      <c r="O7" s="68">
        <v>45000</v>
      </c>
      <c r="P7" s="68">
        <v>45000</v>
      </c>
      <c r="Q7" s="68">
        <v>45000</v>
      </c>
      <c r="R7" s="74">
        <f>Q7/P7</f>
        <v>1</v>
      </c>
    </row>
    <row r="8" spans="3:18" ht="11.25">
      <c r="C8" s="3"/>
      <c r="D8" s="3"/>
      <c r="E8" s="3"/>
      <c r="F8" s="123"/>
      <c r="G8" s="3"/>
      <c r="H8" s="3"/>
      <c r="I8" s="3"/>
      <c r="J8" s="3"/>
      <c r="K8" s="3"/>
      <c r="L8" s="16"/>
      <c r="M8" s="3"/>
      <c r="N8" s="3"/>
      <c r="O8" s="68"/>
      <c r="P8" s="68"/>
      <c r="Q8" s="68"/>
      <c r="R8" s="74"/>
    </row>
    <row r="9" spans="3:18" ht="11.25">
      <c r="C9" s="3"/>
      <c r="D9" s="3" t="s">
        <v>351</v>
      </c>
      <c r="E9" s="3" t="s">
        <v>351</v>
      </c>
      <c r="F9" s="123">
        <v>198811525</v>
      </c>
      <c r="G9" s="32">
        <v>39095</v>
      </c>
      <c r="H9" s="3" t="s">
        <v>11</v>
      </c>
      <c r="I9" s="3" t="s">
        <v>374</v>
      </c>
      <c r="J9" s="3" t="s">
        <v>376</v>
      </c>
      <c r="K9" s="3"/>
      <c r="L9" s="3" t="s">
        <v>107</v>
      </c>
      <c r="M9" s="3" t="s">
        <v>396</v>
      </c>
      <c r="N9" s="80">
        <v>6.001</v>
      </c>
      <c r="O9" s="68">
        <v>40000</v>
      </c>
      <c r="P9" s="68">
        <v>40000</v>
      </c>
      <c r="Q9" s="68">
        <v>40000</v>
      </c>
      <c r="R9" s="74">
        <f>Q9/P9</f>
        <v>1</v>
      </c>
    </row>
    <row r="10" spans="3:18" ht="11.25">
      <c r="C10" s="3"/>
      <c r="D10" s="3"/>
      <c r="E10" s="3"/>
      <c r="F10" s="123"/>
      <c r="G10" s="3"/>
      <c r="H10" s="3"/>
      <c r="I10" s="3"/>
      <c r="J10" s="3"/>
      <c r="K10" s="3"/>
      <c r="L10" s="16"/>
      <c r="M10" s="3"/>
      <c r="N10" s="3"/>
      <c r="O10" s="68"/>
      <c r="P10" s="68"/>
      <c r="Q10" s="68"/>
      <c r="R10" s="74"/>
    </row>
    <row r="11" spans="3:18" ht="11.25">
      <c r="C11" s="3"/>
      <c r="D11" s="3" t="s">
        <v>351</v>
      </c>
      <c r="E11" s="3" t="s">
        <v>351</v>
      </c>
      <c r="F11" s="123">
        <v>200739800</v>
      </c>
      <c r="G11" s="3">
        <v>35408</v>
      </c>
      <c r="H11" s="3" t="s">
        <v>46</v>
      </c>
      <c r="I11" s="3" t="s">
        <v>358</v>
      </c>
      <c r="J11" s="3" t="s">
        <v>359</v>
      </c>
      <c r="K11" s="3"/>
      <c r="L11" s="3" t="s">
        <v>107</v>
      </c>
      <c r="M11" s="3" t="s">
        <v>396</v>
      </c>
      <c r="N11" s="80" t="s">
        <v>87</v>
      </c>
      <c r="O11" s="68">
        <v>578500</v>
      </c>
      <c r="P11" s="68">
        <v>578500</v>
      </c>
      <c r="Q11" s="68">
        <v>0</v>
      </c>
      <c r="R11" s="74">
        <f>Q11/P11</f>
        <v>0</v>
      </c>
    </row>
    <row r="12" spans="3:18" ht="11.25">
      <c r="C12" s="3"/>
      <c r="D12" s="3" t="s">
        <v>351</v>
      </c>
      <c r="E12" s="3" t="s">
        <v>351</v>
      </c>
      <c r="F12" s="123">
        <v>200739800</v>
      </c>
      <c r="G12" s="3">
        <v>35145</v>
      </c>
      <c r="H12" s="3" t="s">
        <v>46</v>
      </c>
      <c r="I12" s="3" t="s">
        <v>358</v>
      </c>
      <c r="J12" s="3" t="s">
        <v>360</v>
      </c>
      <c r="K12" s="3"/>
      <c r="L12" s="3" t="s">
        <v>107</v>
      </c>
      <c r="M12" s="3" t="s">
        <v>396</v>
      </c>
      <c r="N12" s="80" t="s">
        <v>87</v>
      </c>
      <c r="O12" s="68">
        <v>48726</v>
      </c>
      <c r="P12" s="68">
        <v>48726</v>
      </c>
      <c r="Q12" s="68">
        <v>0</v>
      </c>
      <c r="R12" s="74">
        <f>Q12/P12</f>
        <v>0</v>
      </c>
    </row>
    <row r="13" spans="3:18" ht="22.5">
      <c r="C13" s="3"/>
      <c r="D13" s="3" t="s">
        <v>351</v>
      </c>
      <c r="E13" s="3" t="s">
        <v>351</v>
      </c>
      <c r="F13" s="3">
        <v>200711200</v>
      </c>
      <c r="G13" s="197">
        <v>42421</v>
      </c>
      <c r="H13" s="3" t="s">
        <v>46</v>
      </c>
      <c r="I13" s="3" t="s">
        <v>358</v>
      </c>
      <c r="J13" s="4" t="s">
        <v>361</v>
      </c>
      <c r="K13" s="3"/>
      <c r="L13" s="3" t="s">
        <v>107</v>
      </c>
      <c r="M13" s="3" t="s">
        <v>33</v>
      </c>
      <c r="N13" s="80"/>
      <c r="O13" s="68">
        <v>213497</v>
      </c>
      <c r="P13" s="68">
        <v>213497</v>
      </c>
      <c r="Q13" s="198">
        <v>0</v>
      </c>
      <c r="R13" s="74">
        <f>Q13/P13</f>
        <v>0</v>
      </c>
    </row>
    <row r="14" spans="3:18" ht="11.25">
      <c r="C14" s="3"/>
      <c r="D14" s="3"/>
      <c r="E14" s="3"/>
      <c r="F14" s="3"/>
      <c r="G14" s="3"/>
      <c r="H14" s="3"/>
      <c r="I14" s="3"/>
      <c r="J14" s="4"/>
      <c r="K14" s="3"/>
      <c r="L14" s="3"/>
      <c r="M14" s="3"/>
      <c r="N14" s="80"/>
      <c r="O14" s="68"/>
      <c r="P14" s="68"/>
      <c r="Q14" s="68"/>
      <c r="R14" s="74"/>
    </row>
    <row r="15" spans="3:18" ht="22.5">
      <c r="C15" s="3"/>
      <c r="D15" s="3" t="s">
        <v>351</v>
      </c>
      <c r="E15" s="3" t="s">
        <v>351</v>
      </c>
      <c r="F15" s="32">
        <v>200203100</v>
      </c>
      <c r="G15" s="197">
        <v>42547</v>
      </c>
      <c r="H15" s="3" t="s">
        <v>40</v>
      </c>
      <c r="I15" s="3" t="s">
        <v>14</v>
      </c>
      <c r="J15" s="4" t="s">
        <v>362</v>
      </c>
      <c r="K15" s="3"/>
      <c r="L15" s="16" t="s">
        <v>107</v>
      </c>
      <c r="M15" s="3" t="s">
        <v>33</v>
      </c>
      <c r="N15" s="3"/>
      <c r="O15" s="68">
        <v>195000</v>
      </c>
      <c r="P15" s="68">
        <v>195000</v>
      </c>
      <c r="Q15" s="198">
        <v>195000</v>
      </c>
      <c r="R15" s="74">
        <f>Q15/P15</f>
        <v>1</v>
      </c>
    </row>
    <row r="16" spans="3:18" ht="11.25">
      <c r="C16" s="3"/>
      <c r="D16" s="3"/>
      <c r="E16" s="3"/>
      <c r="F16" s="32"/>
      <c r="G16" s="3"/>
      <c r="H16" s="3"/>
      <c r="I16" s="3"/>
      <c r="J16" s="4"/>
      <c r="K16" s="3"/>
      <c r="L16" s="16"/>
      <c r="M16" s="3"/>
      <c r="N16" s="3"/>
      <c r="O16" s="68"/>
      <c r="P16" s="68"/>
      <c r="Q16" s="68"/>
      <c r="R16" s="74"/>
    </row>
    <row r="17" spans="3:18" ht="11.25">
      <c r="C17" s="3"/>
      <c r="D17" s="3" t="s">
        <v>351</v>
      </c>
      <c r="E17" s="3" t="s">
        <v>351</v>
      </c>
      <c r="F17" s="123">
        <v>198811525</v>
      </c>
      <c r="G17" s="32">
        <v>23320</v>
      </c>
      <c r="H17" s="3" t="s">
        <v>46</v>
      </c>
      <c r="I17" s="3" t="s">
        <v>379</v>
      </c>
      <c r="J17" s="3" t="s">
        <v>380</v>
      </c>
      <c r="K17" s="3"/>
      <c r="L17" s="16" t="s">
        <v>107</v>
      </c>
      <c r="M17" s="3" t="s">
        <v>396</v>
      </c>
      <c r="N17" s="80">
        <v>6.001</v>
      </c>
      <c r="O17" s="68">
        <v>303451</v>
      </c>
      <c r="P17" s="68">
        <v>303451</v>
      </c>
      <c r="Q17" s="68">
        <v>50198</v>
      </c>
      <c r="R17" s="74">
        <f>Q17/P17</f>
        <v>0.1654237422186778</v>
      </c>
    </row>
    <row r="18" spans="3:18" ht="11.25">
      <c r="C18" s="3"/>
      <c r="D18" s="3"/>
      <c r="E18" s="3"/>
      <c r="F18" s="123"/>
      <c r="G18" s="3"/>
      <c r="H18" s="3"/>
      <c r="I18" s="3"/>
      <c r="J18" s="3"/>
      <c r="K18" s="3"/>
      <c r="L18" s="16"/>
      <c r="M18" s="3"/>
      <c r="N18" s="80"/>
      <c r="O18" s="68"/>
      <c r="P18" s="68"/>
      <c r="Q18" s="68"/>
      <c r="R18" s="74"/>
    </row>
    <row r="19" spans="3:18" ht="11.25">
      <c r="C19" s="3"/>
      <c r="D19" s="3" t="s">
        <v>351</v>
      </c>
      <c r="E19" s="3" t="s">
        <v>351</v>
      </c>
      <c r="F19" s="123">
        <v>200739800</v>
      </c>
      <c r="G19" s="3">
        <v>42458</v>
      </c>
      <c r="H19" s="3" t="s">
        <v>46</v>
      </c>
      <c r="I19" s="3" t="s">
        <v>354</v>
      </c>
      <c r="J19" s="3" t="s">
        <v>355</v>
      </c>
      <c r="K19" s="3"/>
      <c r="L19" s="3" t="s">
        <v>107</v>
      </c>
      <c r="M19" s="3" t="s">
        <v>396</v>
      </c>
      <c r="N19" s="80" t="s">
        <v>87</v>
      </c>
      <c r="O19" s="68">
        <v>121726</v>
      </c>
      <c r="P19" s="68">
        <v>121726</v>
      </c>
      <c r="Q19" s="68">
        <v>0</v>
      </c>
      <c r="R19" s="74">
        <f>Q19/P19</f>
        <v>0</v>
      </c>
    </row>
    <row r="20" spans="3:18" ht="11.25">
      <c r="C20" s="3"/>
      <c r="D20" s="3" t="s">
        <v>351</v>
      </c>
      <c r="E20" s="3" t="s">
        <v>351</v>
      </c>
      <c r="F20" s="123">
        <v>200739800</v>
      </c>
      <c r="G20" s="3">
        <v>42079</v>
      </c>
      <c r="H20" s="3" t="s">
        <v>46</v>
      </c>
      <c r="I20" s="3" t="s">
        <v>354</v>
      </c>
      <c r="J20" s="3" t="s">
        <v>356</v>
      </c>
      <c r="K20" s="3"/>
      <c r="L20" s="3" t="s">
        <v>107</v>
      </c>
      <c r="M20" s="3" t="s">
        <v>396</v>
      </c>
      <c r="N20" s="80" t="s">
        <v>87</v>
      </c>
      <c r="O20" s="68">
        <v>758274</v>
      </c>
      <c r="P20" s="68">
        <v>758274</v>
      </c>
      <c r="Q20" s="68">
        <v>0</v>
      </c>
      <c r="R20" s="74">
        <f>Q20/P20</f>
        <v>0</v>
      </c>
    </row>
    <row r="21" spans="3:18" ht="11.25">
      <c r="C21" s="3"/>
      <c r="D21" s="3"/>
      <c r="E21" s="3"/>
      <c r="F21" s="123"/>
      <c r="G21" s="3"/>
      <c r="H21" s="3"/>
      <c r="I21" s="3"/>
      <c r="J21" s="3"/>
      <c r="K21" s="3"/>
      <c r="L21" s="3"/>
      <c r="M21" s="3"/>
      <c r="N21" s="80"/>
      <c r="O21" s="68"/>
      <c r="P21" s="68"/>
      <c r="Q21" s="68"/>
      <c r="R21" s="74"/>
    </row>
    <row r="22" spans="3:18" ht="22.5">
      <c r="C22" s="3"/>
      <c r="D22" s="3" t="s">
        <v>351</v>
      </c>
      <c r="E22" s="3" t="s">
        <v>351</v>
      </c>
      <c r="F22" s="32">
        <v>200203100</v>
      </c>
      <c r="G22" s="32">
        <v>42471</v>
      </c>
      <c r="H22" s="3" t="s">
        <v>40</v>
      </c>
      <c r="I22" s="3" t="s">
        <v>188</v>
      </c>
      <c r="J22" s="4" t="s">
        <v>363</v>
      </c>
      <c r="K22" s="3"/>
      <c r="L22" s="16" t="s">
        <v>107</v>
      </c>
      <c r="M22" s="3" t="s">
        <v>33</v>
      </c>
      <c r="N22" s="3"/>
      <c r="O22" s="68">
        <v>142000</v>
      </c>
      <c r="P22" s="68">
        <v>142000</v>
      </c>
      <c r="Q22" s="68">
        <v>142000</v>
      </c>
      <c r="R22" s="74">
        <f>Q22/P22</f>
        <v>1</v>
      </c>
    </row>
    <row r="23" spans="3:18" ht="11.25">
      <c r="C23" s="3"/>
      <c r="D23" s="3"/>
      <c r="E23" s="3"/>
      <c r="F23" s="32"/>
      <c r="G23" s="3"/>
      <c r="H23" s="3"/>
      <c r="I23" s="3"/>
      <c r="J23" s="4"/>
      <c r="K23" s="3"/>
      <c r="L23" s="16"/>
      <c r="M23" s="3"/>
      <c r="N23" s="3"/>
      <c r="O23" s="68"/>
      <c r="P23" s="68"/>
      <c r="Q23" s="68"/>
      <c r="R23" s="74"/>
    </row>
    <row r="24" spans="3:18" ht="11.25">
      <c r="C24" s="3"/>
      <c r="D24" s="3" t="s">
        <v>351</v>
      </c>
      <c r="E24" s="3" t="s">
        <v>351</v>
      </c>
      <c r="F24" s="123">
        <v>199506325</v>
      </c>
      <c r="G24" s="197">
        <v>42861</v>
      </c>
      <c r="H24" s="3" t="s">
        <v>11</v>
      </c>
      <c r="I24" s="3" t="s">
        <v>26</v>
      </c>
      <c r="J24" s="3" t="s">
        <v>369</v>
      </c>
      <c r="K24" s="3"/>
      <c r="L24" s="3" t="s">
        <v>107</v>
      </c>
      <c r="M24" s="3" t="s">
        <v>396</v>
      </c>
      <c r="N24" s="80">
        <v>1.03</v>
      </c>
      <c r="O24" s="68">
        <v>2124539</v>
      </c>
      <c r="P24" s="68">
        <v>2124539</v>
      </c>
      <c r="Q24" s="198">
        <v>2124539</v>
      </c>
      <c r="R24" s="74">
        <f>Q24/P24</f>
        <v>1</v>
      </c>
    </row>
    <row r="25" spans="3:18" ht="11.25">
      <c r="C25" s="3"/>
      <c r="D25" s="3" t="s">
        <v>351</v>
      </c>
      <c r="E25" s="3" t="s">
        <v>351</v>
      </c>
      <c r="F25" s="123">
        <v>200739800</v>
      </c>
      <c r="G25" s="3">
        <v>41195</v>
      </c>
      <c r="H25" s="3" t="s">
        <v>46</v>
      </c>
      <c r="I25" s="3" t="s">
        <v>26</v>
      </c>
      <c r="J25" s="3" t="s">
        <v>357</v>
      </c>
      <c r="K25" s="3"/>
      <c r="L25" s="3" t="s">
        <v>107</v>
      </c>
      <c r="M25" s="3" t="s">
        <v>396</v>
      </c>
      <c r="N25" s="80" t="s">
        <v>87</v>
      </c>
      <c r="O25" s="68">
        <v>352222</v>
      </c>
      <c r="P25" s="68">
        <v>352222</v>
      </c>
      <c r="Q25" s="68">
        <v>0</v>
      </c>
      <c r="R25" s="74">
        <f>Q25/P25</f>
        <v>0</v>
      </c>
    </row>
    <row r="26" spans="3:18" ht="11.25">
      <c r="C26" s="3"/>
      <c r="D26" s="3" t="s">
        <v>351</v>
      </c>
      <c r="E26" s="3" t="s">
        <v>351</v>
      </c>
      <c r="F26" s="3">
        <v>199200900</v>
      </c>
      <c r="G26" s="3">
        <v>42336</v>
      </c>
      <c r="H26" s="3" t="s">
        <v>46</v>
      </c>
      <c r="I26" s="3" t="s">
        <v>26</v>
      </c>
      <c r="J26" s="3" t="s">
        <v>372</v>
      </c>
      <c r="K26" s="3"/>
      <c r="L26" s="16" t="s">
        <v>107</v>
      </c>
      <c r="M26" s="3" t="s">
        <v>33</v>
      </c>
      <c r="N26" s="80"/>
      <c r="O26" s="68">
        <v>170000</v>
      </c>
      <c r="P26" s="68">
        <v>170000</v>
      </c>
      <c r="Q26" s="68">
        <v>0</v>
      </c>
      <c r="R26" s="74">
        <f>Q26/P26</f>
        <v>0</v>
      </c>
    </row>
    <row r="27" spans="3:18" ht="11.25">
      <c r="C27" s="3"/>
      <c r="D27" s="3"/>
      <c r="E27" s="3"/>
      <c r="F27" s="123">
        <v>199506425</v>
      </c>
      <c r="G27" s="3">
        <v>38145</v>
      </c>
      <c r="H27" s="3" t="s">
        <v>40</v>
      </c>
      <c r="I27" s="3" t="s">
        <v>26</v>
      </c>
      <c r="J27" s="3" t="s">
        <v>562</v>
      </c>
      <c r="K27" s="3"/>
      <c r="L27" s="16"/>
      <c r="M27" s="3"/>
      <c r="N27" s="3">
        <v>6.001</v>
      </c>
      <c r="O27" s="68">
        <v>186700</v>
      </c>
      <c r="P27" s="68">
        <v>186700</v>
      </c>
      <c r="Q27" s="68"/>
      <c r="R27" s="74"/>
    </row>
    <row r="28" spans="3:18" ht="11.25">
      <c r="C28" s="3"/>
      <c r="D28" s="3"/>
      <c r="E28" s="3"/>
      <c r="F28" s="123"/>
      <c r="G28" s="3"/>
      <c r="H28" s="3"/>
      <c r="I28" s="3"/>
      <c r="J28" s="3"/>
      <c r="K28" s="3"/>
      <c r="L28" s="16"/>
      <c r="M28" s="3"/>
      <c r="N28" s="3"/>
      <c r="O28" s="68"/>
      <c r="P28" s="68"/>
      <c r="Q28" s="68"/>
      <c r="R28" s="74"/>
    </row>
    <row r="29" spans="3:18" ht="11.25">
      <c r="C29" s="3"/>
      <c r="D29" s="3" t="s">
        <v>351</v>
      </c>
      <c r="E29" s="3" t="s">
        <v>351</v>
      </c>
      <c r="F29" s="32">
        <v>198812025</v>
      </c>
      <c r="G29" s="3">
        <v>41037</v>
      </c>
      <c r="H29" s="3" t="s">
        <v>158</v>
      </c>
      <c r="I29" s="3" t="s">
        <v>592</v>
      </c>
      <c r="J29" s="3" t="s">
        <v>373</v>
      </c>
      <c r="K29" s="3"/>
      <c r="L29" s="3" t="s">
        <v>107</v>
      </c>
      <c r="M29" s="3" t="s">
        <v>107</v>
      </c>
      <c r="N29" s="173"/>
      <c r="O29" s="68">
        <v>1282239</v>
      </c>
      <c r="P29" s="68">
        <v>1282239</v>
      </c>
      <c r="Q29" s="68">
        <v>0</v>
      </c>
      <c r="R29" s="74">
        <f aca="true" t="shared" si="0" ref="R29:R39">Q29/P29</f>
        <v>0</v>
      </c>
    </row>
    <row r="30" spans="3:18" ht="11.25">
      <c r="C30" s="3"/>
      <c r="D30" s="3" t="s">
        <v>351</v>
      </c>
      <c r="E30" s="3" t="s">
        <v>351</v>
      </c>
      <c r="F30" s="123">
        <v>199506325</v>
      </c>
      <c r="G30" s="32">
        <v>42445</v>
      </c>
      <c r="H30" s="3" t="s">
        <v>11</v>
      </c>
      <c r="I30" s="3" t="s">
        <v>592</v>
      </c>
      <c r="J30" s="3" t="s">
        <v>369</v>
      </c>
      <c r="K30" s="3"/>
      <c r="L30" s="3" t="s">
        <v>107</v>
      </c>
      <c r="M30" s="3" t="s">
        <v>396</v>
      </c>
      <c r="N30" s="80">
        <v>1.03</v>
      </c>
      <c r="O30" s="68">
        <v>6345721</v>
      </c>
      <c r="P30" s="68">
        <v>6345721</v>
      </c>
      <c r="Q30" s="68">
        <v>6345721</v>
      </c>
      <c r="R30" s="74">
        <f t="shared" si="0"/>
        <v>1</v>
      </c>
    </row>
    <row r="31" spans="3:18" ht="33.75">
      <c r="C31" s="3"/>
      <c r="D31" s="3" t="s">
        <v>351</v>
      </c>
      <c r="E31" s="3" t="s">
        <v>351</v>
      </c>
      <c r="F31" s="123">
        <v>199603501</v>
      </c>
      <c r="G31" s="32">
        <v>40083</v>
      </c>
      <c r="H31" s="3" t="s">
        <v>46</v>
      </c>
      <c r="I31" s="3" t="s">
        <v>592</v>
      </c>
      <c r="J31" s="3" t="s">
        <v>368</v>
      </c>
      <c r="K31" s="3"/>
      <c r="L31" s="3" t="s">
        <v>107</v>
      </c>
      <c r="M31" s="3" t="s">
        <v>396</v>
      </c>
      <c r="N31" s="173" t="s">
        <v>582</v>
      </c>
      <c r="O31" s="68">
        <v>1086458</v>
      </c>
      <c r="P31" s="68">
        <v>1086458</v>
      </c>
      <c r="Q31" s="68">
        <v>207000</v>
      </c>
      <c r="R31" s="74">
        <f t="shared" si="0"/>
        <v>0.19052738347915887</v>
      </c>
    </row>
    <row r="32" spans="3:18" ht="11.25">
      <c r="C32" s="3"/>
      <c r="D32" s="3" t="s">
        <v>351</v>
      </c>
      <c r="E32" s="3" t="s">
        <v>351</v>
      </c>
      <c r="F32" s="3">
        <v>199503300</v>
      </c>
      <c r="G32" s="32">
        <v>42838</v>
      </c>
      <c r="H32" s="3" t="s">
        <v>46</v>
      </c>
      <c r="I32" s="3" t="s">
        <v>592</v>
      </c>
      <c r="J32" s="3" t="s">
        <v>370</v>
      </c>
      <c r="K32" s="3"/>
      <c r="L32" s="3" t="s">
        <v>107</v>
      </c>
      <c r="M32" s="3" t="s">
        <v>33</v>
      </c>
      <c r="N32" s="80"/>
      <c r="O32" s="68">
        <v>131877</v>
      </c>
      <c r="P32" s="68">
        <v>131877</v>
      </c>
      <c r="Q32" s="68">
        <v>0</v>
      </c>
      <c r="R32" s="74">
        <f t="shared" si="0"/>
        <v>0</v>
      </c>
    </row>
    <row r="33" spans="3:18" ht="33.75">
      <c r="C33" s="3"/>
      <c r="D33" s="3" t="s">
        <v>351</v>
      </c>
      <c r="E33" s="3" t="s">
        <v>351</v>
      </c>
      <c r="F33" s="123">
        <v>199206200</v>
      </c>
      <c r="G33" s="32">
        <v>42837</v>
      </c>
      <c r="H33" s="3" t="s">
        <v>46</v>
      </c>
      <c r="I33" s="3" t="s">
        <v>592</v>
      </c>
      <c r="J33" s="3" t="s">
        <v>371</v>
      </c>
      <c r="K33" s="3"/>
      <c r="L33" s="16" t="s">
        <v>107</v>
      </c>
      <c r="M33" s="3" t="s">
        <v>396</v>
      </c>
      <c r="N33" s="173" t="s">
        <v>91</v>
      </c>
      <c r="O33" s="68">
        <v>1135545</v>
      </c>
      <c r="P33" s="68">
        <v>1135545</v>
      </c>
      <c r="Q33" s="68">
        <v>0</v>
      </c>
      <c r="R33" s="74">
        <f t="shared" si="0"/>
        <v>0</v>
      </c>
    </row>
    <row r="34" spans="3:18" ht="11.25">
      <c r="C34" s="3"/>
      <c r="D34" s="3" t="s">
        <v>351</v>
      </c>
      <c r="E34" s="3" t="s">
        <v>351</v>
      </c>
      <c r="F34" s="3">
        <v>200846900</v>
      </c>
      <c r="G34" s="32">
        <v>42316</v>
      </c>
      <c r="H34" s="3" t="s">
        <v>40</v>
      </c>
      <c r="I34" s="3" t="s">
        <v>592</v>
      </c>
      <c r="J34" s="3" t="s">
        <v>352</v>
      </c>
      <c r="K34" s="3"/>
      <c r="L34" s="16" t="s">
        <v>107</v>
      </c>
      <c r="M34" s="3" t="s">
        <v>33</v>
      </c>
      <c r="N34" s="3"/>
      <c r="O34" s="68">
        <v>723006</v>
      </c>
      <c r="P34" s="68">
        <v>723006</v>
      </c>
      <c r="Q34" s="68">
        <v>0</v>
      </c>
      <c r="R34" s="74">
        <f t="shared" si="0"/>
        <v>0</v>
      </c>
    </row>
    <row r="35" spans="3:18" ht="11.25">
      <c r="C35" s="3"/>
      <c r="D35" s="3" t="s">
        <v>351</v>
      </c>
      <c r="E35" s="3" t="s">
        <v>351</v>
      </c>
      <c r="F35" s="3">
        <v>200846600</v>
      </c>
      <c r="G35" s="32">
        <v>42839</v>
      </c>
      <c r="H35" s="3" t="s">
        <v>40</v>
      </c>
      <c r="I35" s="3" t="s">
        <v>592</v>
      </c>
      <c r="J35" s="3" t="s">
        <v>353</v>
      </c>
      <c r="K35" s="3"/>
      <c r="L35" s="16" t="s">
        <v>107</v>
      </c>
      <c r="M35" s="3" t="s">
        <v>33</v>
      </c>
      <c r="N35" s="3"/>
      <c r="O35" s="68">
        <v>1000000</v>
      </c>
      <c r="P35" s="68">
        <v>1000000</v>
      </c>
      <c r="Q35" s="68">
        <v>0</v>
      </c>
      <c r="R35" s="74">
        <f t="shared" si="0"/>
        <v>0</v>
      </c>
    </row>
    <row r="36" spans="3:18" ht="22.5">
      <c r="C36" s="3"/>
      <c r="D36" s="3" t="s">
        <v>351</v>
      </c>
      <c r="E36" s="3" t="s">
        <v>351</v>
      </c>
      <c r="F36" s="123">
        <v>199701325</v>
      </c>
      <c r="G36" s="3">
        <v>37766</v>
      </c>
      <c r="H36" s="3" t="s">
        <v>40</v>
      </c>
      <c r="I36" s="3" t="s">
        <v>592</v>
      </c>
      <c r="J36" s="4" t="s">
        <v>364</v>
      </c>
      <c r="K36" s="3"/>
      <c r="L36" s="16" t="s">
        <v>107</v>
      </c>
      <c r="M36" s="3" t="s">
        <v>396</v>
      </c>
      <c r="N36" s="3">
        <v>6.001</v>
      </c>
      <c r="O36" s="68">
        <v>3234227</v>
      </c>
      <c r="P36" s="68">
        <v>3234227</v>
      </c>
      <c r="Q36" s="68">
        <v>0</v>
      </c>
      <c r="R36" s="74">
        <f t="shared" si="0"/>
        <v>0</v>
      </c>
    </row>
    <row r="37" spans="3:18" ht="22.5">
      <c r="C37" s="3"/>
      <c r="D37" s="3" t="s">
        <v>351</v>
      </c>
      <c r="E37" s="3" t="s">
        <v>351</v>
      </c>
      <c r="F37" s="123">
        <v>199701325</v>
      </c>
      <c r="G37" s="3">
        <v>37767</v>
      </c>
      <c r="H37" s="3" t="s">
        <v>40</v>
      </c>
      <c r="I37" s="3" t="s">
        <v>592</v>
      </c>
      <c r="J37" s="4" t="s">
        <v>365</v>
      </c>
      <c r="K37" s="3"/>
      <c r="L37" s="16" t="s">
        <v>107</v>
      </c>
      <c r="M37" s="3" t="s">
        <v>396</v>
      </c>
      <c r="N37" s="3">
        <v>6.001</v>
      </c>
      <c r="O37" s="68">
        <v>2944507</v>
      </c>
      <c r="P37" s="68">
        <v>2944507</v>
      </c>
      <c r="Q37" s="68">
        <v>0</v>
      </c>
      <c r="R37" s="74">
        <f t="shared" si="0"/>
        <v>0</v>
      </c>
    </row>
    <row r="38" spans="3:18" ht="11.25">
      <c r="C38" s="3"/>
      <c r="D38" s="3" t="s">
        <v>351</v>
      </c>
      <c r="E38" s="3" t="s">
        <v>351</v>
      </c>
      <c r="F38" s="123">
        <v>198811525</v>
      </c>
      <c r="G38" s="32">
        <v>39094</v>
      </c>
      <c r="H38" s="3" t="s">
        <v>40</v>
      </c>
      <c r="I38" s="3" t="s">
        <v>592</v>
      </c>
      <c r="J38" s="3" t="s">
        <v>377</v>
      </c>
      <c r="K38" s="3"/>
      <c r="L38" s="16" t="s">
        <v>107</v>
      </c>
      <c r="M38" s="3" t="s">
        <v>396</v>
      </c>
      <c r="N38" s="3">
        <v>6.001</v>
      </c>
      <c r="O38" s="68">
        <v>30000</v>
      </c>
      <c r="P38" s="68">
        <v>30000</v>
      </c>
      <c r="Q38" s="68">
        <v>30000</v>
      </c>
      <c r="R38" s="74">
        <f t="shared" si="0"/>
        <v>1</v>
      </c>
    </row>
    <row r="39" spans="3:18" ht="11.25">
      <c r="C39" s="3"/>
      <c r="D39" s="3" t="s">
        <v>351</v>
      </c>
      <c r="E39" s="3" t="s">
        <v>351</v>
      </c>
      <c r="F39" s="32">
        <v>198812025</v>
      </c>
      <c r="G39" s="32">
        <v>41037</v>
      </c>
      <c r="H39" s="3" t="s">
        <v>40</v>
      </c>
      <c r="I39" s="3" t="s">
        <v>592</v>
      </c>
      <c r="J39" s="3" t="s">
        <v>528</v>
      </c>
      <c r="K39" s="3"/>
      <c r="L39" s="16" t="s">
        <v>107</v>
      </c>
      <c r="M39" s="3" t="s">
        <v>33</v>
      </c>
      <c r="N39" s="3"/>
      <c r="O39" s="68">
        <v>1282239</v>
      </c>
      <c r="P39" s="68">
        <v>1282239</v>
      </c>
      <c r="Q39" s="68">
        <f>P39/2</f>
        <v>641119.5</v>
      </c>
      <c r="R39" s="74">
        <f t="shared" si="0"/>
        <v>0.5</v>
      </c>
    </row>
    <row r="40" spans="3:18" ht="11.25">
      <c r="C40" s="3"/>
      <c r="D40" s="3"/>
      <c r="E40" s="3"/>
      <c r="F40" s="32"/>
      <c r="G40" s="3"/>
      <c r="H40" s="3"/>
      <c r="I40" s="3"/>
      <c r="J40" s="3"/>
      <c r="K40" s="3"/>
      <c r="L40" s="16"/>
      <c r="M40" s="3"/>
      <c r="N40" s="3"/>
      <c r="O40" s="68"/>
      <c r="P40" s="68"/>
      <c r="Q40" s="68"/>
      <c r="R40" s="74"/>
    </row>
    <row r="41" spans="1:18" ht="12.75">
      <c r="A41" s="5" t="s">
        <v>37</v>
      </c>
      <c r="C41" s="3"/>
      <c r="D41" s="3"/>
      <c r="E41" s="3"/>
      <c r="F41" s="3"/>
      <c r="G41" s="3"/>
      <c r="H41" s="3"/>
      <c r="I41" s="3"/>
      <c r="J41" s="121"/>
      <c r="K41" s="3"/>
      <c r="L41" s="3"/>
      <c r="M41" s="3"/>
      <c r="N41" s="80"/>
      <c r="O41" s="175"/>
      <c r="P41" s="175"/>
      <c r="Q41" s="175"/>
      <c r="R41" s="176"/>
    </row>
    <row r="42" spans="3:18" ht="11.25">
      <c r="C42" s="3"/>
      <c r="D42" s="3"/>
      <c r="E42" s="3"/>
      <c r="F42" s="3"/>
      <c r="G42" s="3"/>
      <c r="H42" s="3"/>
      <c r="I42" s="3"/>
      <c r="J42" s="3"/>
      <c r="K42" s="3"/>
      <c r="L42" s="3"/>
      <c r="M42" s="3"/>
      <c r="N42" s="80"/>
      <c r="O42" s="68"/>
      <c r="P42" s="68"/>
      <c r="Q42" s="68"/>
      <c r="R42" s="74"/>
    </row>
    <row r="43" spans="3:18" ht="12.75">
      <c r="C43" s="3"/>
      <c r="D43" s="3"/>
      <c r="E43" s="3"/>
      <c r="F43" s="3"/>
      <c r="G43" s="3"/>
      <c r="H43" s="3"/>
      <c r="I43" s="3"/>
      <c r="J43" s="121"/>
      <c r="K43" s="3"/>
      <c r="L43" s="3"/>
      <c r="M43" s="3"/>
      <c r="N43" s="3"/>
      <c r="O43" s="175"/>
      <c r="P43" s="175"/>
      <c r="Q43" s="175"/>
      <c r="R43" s="176"/>
    </row>
    <row r="44" spans="3:18" ht="11.25">
      <c r="C44" s="3"/>
      <c r="D44" s="3"/>
      <c r="E44" s="3"/>
      <c r="F44" s="13"/>
      <c r="G44" s="3"/>
      <c r="H44" s="3"/>
      <c r="I44" s="3"/>
      <c r="J44" s="3"/>
      <c r="K44" s="3"/>
      <c r="L44" s="3"/>
      <c r="M44" s="3"/>
      <c r="N44" s="3"/>
      <c r="O44" s="68"/>
      <c r="P44" s="68"/>
      <c r="Q44" s="68"/>
      <c r="R44" s="74"/>
    </row>
    <row r="45" spans="3:18" s="41" customFormat="1" ht="12">
      <c r="C45" s="16"/>
      <c r="D45" s="16"/>
      <c r="E45" s="16"/>
      <c r="G45" s="16"/>
      <c r="H45" s="16"/>
      <c r="I45" s="16"/>
      <c r="J45" s="16"/>
      <c r="K45" s="16"/>
      <c r="L45" s="16"/>
      <c r="M45" s="16"/>
      <c r="N45" s="16"/>
      <c r="O45" s="175"/>
      <c r="P45" s="175"/>
      <c r="Q45" s="175"/>
      <c r="R45" s="176"/>
    </row>
    <row r="46" spans="3:18" ht="12.75">
      <c r="C46" s="3"/>
      <c r="D46" s="3"/>
      <c r="E46" s="3"/>
      <c r="F46" s="3"/>
      <c r="G46" s="3"/>
      <c r="H46" s="3"/>
      <c r="I46" s="3"/>
      <c r="J46" s="121"/>
      <c r="K46" s="3"/>
      <c r="L46" s="3"/>
      <c r="M46" s="3"/>
      <c r="N46" s="3"/>
      <c r="O46" s="3"/>
      <c r="P46" s="3"/>
      <c r="Q46" s="120"/>
      <c r="R46" s="3"/>
    </row>
    <row r="47" spans="3:18" ht="12">
      <c r="C47" s="3"/>
      <c r="D47" s="3"/>
      <c r="E47" s="3"/>
      <c r="F47" s="3"/>
      <c r="G47" s="3"/>
      <c r="H47" s="3"/>
      <c r="I47" s="3"/>
      <c r="J47" s="3"/>
      <c r="K47" s="3"/>
      <c r="L47" s="3"/>
      <c r="M47" s="3"/>
      <c r="N47" s="3"/>
      <c r="O47" s="179"/>
      <c r="P47" s="177"/>
      <c r="Q47" s="178"/>
      <c r="R47" s="176"/>
    </row>
    <row r="48" spans="3:18" ht="12">
      <c r="C48" s="3"/>
      <c r="D48" s="3"/>
      <c r="E48" s="3"/>
      <c r="F48" s="3"/>
      <c r="G48" s="3"/>
      <c r="H48" s="3"/>
      <c r="I48" s="3"/>
      <c r="J48" s="3"/>
      <c r="K48" s="3"/>
      <c r="L48" s="3"/>
      <c r="M48" s="3"/>
      <c r="N48" s="3"/>
      <c r="O48" s="179"/>
      <c r="P48" s="177"/>
      <c r="Q48" s="175"/>
      <c r="R48" s="176"/>
    </row>
    <row r="49" spans="3:18" ht="12">
      <c r="C49" s="3"/>
      <c r="D49" s="3"/>
      <c r="E49" s="3"/>
      <c r="F49" s="3"/>
      <c r="G49" s="3"/>
      <c r="H49" s="3"/>
      <c r="I49" s="3"/>
      <c r="J49" s="3"/>
      <c r="K49" s="3"/>
      <c r="L49" s="3"/>
      <c r="M49" s="3"/>
      <c r="N49" s="3"/>
      <c r="O49" s="179"/>
      <c r="P49" s="177"/>
      <c r="Q49" s="175"/>
      <c r="R49" s="176"/>
    </row>
    <row r="50" spans="3:18" ht="12">
      <c r="C50" s="3"/>
      <c r="D50" s="3"/>
      <c r="E50" s="3"/>
      <c r="F50" s="3"/>
      <c r="G50" s="3"/>
      <c r="H50" s="3"/>
      <c r="I50" s="3"/>
      <c r="J50" s="3"/>
      <c r="K50" s="3"/>
      <c r="L50" s="3"/>
      <c r="M50" s="3"/>
      <c r="N50" s="3"/>
      <c r="O50" s="179"/>
      <c r="P50" s="177"/>
      <c r="Q50" s="178"/>
      <c r="R50" s="176"/>
    </row>
    <row r="51" spans="3:18" ht="11.25">
      <c r="C51" s="3"/>
      <c r="D51" s="3"/>
      <c r="E51" s="3"/>
      <c r="F51" s="3"/>
      <c r="G51" s="3"/>
      <c r="H51" s="3"/>
      <c r="I51" s="3"/>
      <c r="J51" s="3"/>
      <c r="K51" s="3"/>
      <c r="L51" s="3"/>
      <c r="M51" s="3"/>
      <c r="N51" s="3"/>
      <c r="O51" s="3"/>
      <c r="P51" s="3"/>
      <c r="Q51" s="3"/>
      <c r="R51" s="3"/>
    </row>
  </sheetData>
  <sheetProtection/>
  <printOptions gridLines="1"/>
  <pageMargins left="0.7" right="0.7" top="0.75" bottom="0.75" header="0.3" footer="0.3"/>
  <pageSetup horizontalDpi="600" verticalDpi="600" orientation="landscape" paperSize="5" scale="80" r:id="rId1"/>
</worksheet>
</file>

<file path=xl/worksheets/sheet6.xml><?xml version="1.0" encoding="utf-8"?>
<worksheet xmlns="http://schemas.openxmlformats.org/spreadsheetml/2006/main" xmlns:r="http://schemas.openxmlformats.org/officeDocument/2006/relationships">
  <dimension ref="C4:R101"/>
  <sheetViews>
    <sheetView zoomScalePageLayoutView="0" workbookViewId="0" topLeftCell="A4">
      <pane ySplit="1" topLeftCell="A11" activePane="bottomLeft" state="frozen"/>
      <selection pane="topLeft" activeCell="F4" sqref="F4"/>
      <selection pane="bottomLeft" activeCell="K31" sqref="K31"/>
    </sheetView>
  </sheetViews>
  <sheetFormatPr defaultColWidth="9.140625" defaultRowHeight="15"/>
  <cols>
    <col min="1" max="2" width="9.140625" style="5" customWidth="1"/>
    <col min="3" max="3" width="17.57421875" style="5" customWidth="1"/>
    <col min="4" max="5" width="15.140625" style="5" customWidth="1"/>
    <col min="6" max="6" width="10.28125" style="5" customWidth="1"/>
    <col min="7" max="8" width="9.140625" style="5" customWidth="1"/>
    <col min="9" max="9" width="11.00390625" style="5" customWidth="1"/>
    <col min="10" max="10" width="33.57421875" style="5" customWidth="1"/>
    <col min="11" max="13" width="9.140625" style="5" customWidth="1"/>
    <col min="14" max="14" width="11.57421875" style="5" customWidth="1"/>
    <col min="15" max="15" width="11.140625" style="66" customWidth="1"/>
    <col min="16" max="16" width="11.00390625" style="66" customWidth="1"/>
    <col min="17" max="17" width="11.140625" style="66" customWidth="1"/>
    <col min="18" max="18" width="9.140625" style="75" customWidth="1"/>
    <col min="19" max="16384" width="9.140625" style="5" customWidth="1"/>
  </cols>
  <sheetData>
    <row r="4" spans="3:18" ht="45">
      <c r="C4" s="42" t="s">
        <v>32</v>
      </c>
      <c r="D4" s="42" t="s">
        <v>0</v>
      </c>
      <c r="E4" s="42" t="s">
        <v>1</v>
      </c>
      <c r="F4" s="43" t="s">
        <v>3</v>
      </c>
      <c r="G4" s="43" t="s">
        <v>133</v>
      </c>
      <c r="H4" s="42" t="s">
        <v>2</v>
      </c>
      <c r="I4" s="44" t="s">
        <v>12</v>
      </c>
      <c r="J4" s="44" t="s">
        <v>4</v>
      </c>
      <c r="K4" s="45" t="s">
        <v>5</v>
      </c>
      <c r="L4" s="44" t="s">
        <v>108</v>
      </c>
      <c r="M4" s="44" t="s">
        <v>6</v>
      </c>
      <c r="N4" s="44" t="s">
        <v>7</v>
      </c>
      <c r="O4" s="73" t="s">
        <v>57</v>
      </c>
      <c r="P4" s="73" t="s">
        <v>59</v>
      </c>
      <c r="Q4" s="73" t="s">
        <v>58</v>
      </c>
      <c r="R4" s="67" t="s">
        <v>49</v>
      </c>
    </row>
    <row r="5" spans="3:18" ht="11.25">
      <c r="C5" s="3" t="s">
        <v>50</v>
      </c>
      <c r="D5" s="3" t="s">
        <v>309</v>
      </c>
      <c r="E5" s="3" t="s">
        <v>310</v>
      </c>
      <c r="F5" s="123">
        <v>200830600</v>
      </c>
      <c r="G5" s="3">
        <v>41329</v>
      </c>
      <c r="H5" s="3" t="s">
        <v>11</v>
      </c>
      <c r="I5" s="3" t="s">
        <v>591</v>
      </c>
      <c r="J5" s="3" t="s">
        <v>314</v>
      </c>
      <c r="K5" s="3" t="s">
        <v>33</v>
      </c>
      <c r="L5" s="3" t="s">
        <v>33</v>
      </c>
      <c r="M5" s="3" t="s">
        <v>396</v>
      </c>
      <c r="N5" s="3" t="s">
        <v>399</v>
      </c>
      <c r="O5" s="68">
        <v>198716</v>
      </c>
      <c r="P5" s="68">
        <v>198716</v>
      </c>
      <c r="Q5" s="68">
        <v>198716</v>
      </c>
      <c r="R5" s="74">
        <f aca="true" t="shared" si="0" ref="R5:R12">Q5/P5</f>
        <v>1</v>
      </c>
    </row>
    <row r="6" spans="3:18" ht="11.25">
      <c r="C6" s="3" t="s">
        <v>50</v>
      </c>
      <c r="D6" s="3" t="s">
        <v>309</v>
      </c>
      <c r="E6" s="3" t="s">
        <v>323</v>
      </c>
      <c r="F6" s="3">
        <v>198805315</v>
      </c>
      <c r="G6" s="3">
        <v>41209</v>
      </c>
      <c r="H6" s="3" t="s">
        <v>40</v>
      </c>
      <c r="I6" s="3" t="s">
        <v>591</v>
      </c>
      <c r="J6" s="3" t="s">
        <v>326</v>
      </c>
      <c r="K6" s="3" t="s">
        <v>33</v>
      </c>
      <c r="L6" s="3" t="s">
        <v>33</v>
      </c>
      <c r="M6" s="3" t="s">
        <v>33</v>
      </c>
      <c r="N6" s="3"/>
      <c r="O6" s="68">
        <v>368202</v>
      </c>
      <c r="P6" s="68">
        <v>368202</v>
      </c>
      <c r="Q6" s="68">
        <v>0</v>
      </c>
      <c r="R6" s="74">
        <f t="shared" si="0"/>
        <v>0</v>
      </c>
    </row>
    <row r="7" spans="3:18" ht="11.25">
      <c r="C7" s="3" t="s">
        <v>50</v>
      </c>
      <c r="D7" s="3" t="s">
        <v>309</v>
      </c>
      <c r="E7" s="3" t="s">
        <v>323</v>
      </c>
      <c r="F7" s="3">
        <v>198805315</v>
      </c>
      <c r="G7" s="3">
        <v>40984</v>
      </c>
      <c r="H7" s="3" t="s">
        <v>40</v>
      </c>
      <c r="I7" s="3" t="s">
        <v>591</v>
      </c>
      <c r="J7" s="3" t="s">
        <v>327</v>
      </c>
      <c r="K7" s="3" t="s">
        <v>33</v>
      </c>
      <c r="L7" s="3" t="s">
        <v>33</v>
      </c>
      <c r="M7" s="3" t="s">
        <v>33</v>
      </c>
      <c r="N7" s="3"/>
      <c r="O7" s="68">
        <v>462512</v>
      </c>
      <c r="P7" s="68">
        <v>462512</v>
      </c>
      <c r="Q7" s="68">
        <v>0</v>
      </c>
      <c r="R7" s="74">
        <f t="shared" si="0"/>
        <v>0</v>
      </c>
    </row>
    <row r="8" spans="3:18" ht="11.25">
      <c r="C8" s="3" t="s">
        <v>321</v>
      </c>
      <c r="D8" s="3" t="s">
        <v>309</v>
      </c>
      <c r="E8" s="3" t="s">
        <v>310</v>
      </c>
      <c r="F8" s="123">
        <v>200831100</v>
      </c>
      <c r="G8" s="3">
        <v>41524</v>
      </c>
      <c r="H8" s="3" t="s">
        <v>11</v>
      </c>
      <c r="I8" s="3" t="s">
        <v>591</v>
      </c>
      <c r="J8" s="3" t="s">
        <v>311</v>
      </c>
      <c r="K8" s="3" t="s">
        <v>33</v>
      </c>
      <c r="L8" s="3" t="s">
        <v>33</v>
      </c>
      <c r="M8" s="3" t="s">
        <v>396</v>
      </c>
      <c r="N8" s="3" t="s">
        <v>397</v>
      </c>
      <c r="O8" s="68">
        <v>310315</v>
      </c>
      <c r="P8" s="68">
        <v>310315</v>
      </c>
      <c r="Q8" s="68">
        <v>310315</v>
      </c>
      <c r="R8" s="74">
        <f t="shared" si="0"/>
        <v>1</v>
      </c>
    </row>
    <row r="9" spans="3:18" s="41" customFormat="1" ht="11.25">
      <c r="C9" s="3" t="s">
        <v>342</v>
      </c>
      <c r="D9" s="3" t="s">
        <v>309</v>
      </c>
      <c r="E9" s="3" t="s">
        <v>310</v>
      </c>
      <c r="F9" s="3">
        <v>200831000</v>
      </c>
      <c r="G9" s="3" t="s">
        <v>312</v>
      </c>
      <c r="H9" s="3" t="s">
        <v>40</v>
      </c>
      <c r="I9" s="3" t="s">
        <v>591</v>
      </c>
      <c r="J9" s="3" t="s">
        <v>578</v>
      </c>
      <c r="K9" s="3" t="s">
        <v>33</v>
      </c>
      <c r="L9" s="3" t="s">
        <v>33</v>
      </c>
      <c r="M9" s="3" t="s">
        <v>33</v>
      </c>
      <c r="N9" s="3"/>
      <c r="O9" s="68">
        <v>58000</v>
      </c>
      <c r="P9" s="68">
        <v>58000</v>
      </c>
      <c r="Q9" s="68"/>
      <c r="R9" s="74">
        <f t="shared" si="0"/>
        <v>0</v>
      </c>
    </row>
    <row r="10" spans="3:18" ht="11.25">
      <c r="C10" s="3"/>
      <c r="D10" s="3" t="s">
        <v>309</v>
      </c>
      <c r="E10" s="3" t="s">
        <v>310</v>
      </c>
      <c r="F10" s="123">
        <v>200830100</v>
      </c>
      <c r="G10" s="3">
        <v>40408</v>
      </c>
      <c r="H10" s="3" t="s">
        <v>46</v>
      </c>
      <c r="I10" s="3" t="s">
        <v>591</v>
      </c>
      <c r="J10" s="3" t="s">
        <v>315</v>
      </c>
      <c r="K10" s="3" t="s">
        <v>33</v>
      </c>
      <c r="L10" s="3" t="s">
        <v>33</v>
      </c>
      <c r="M10" s="3" t="s">
        <v>396</v>
      </c>
      <c r="N10" s="3">
        <v>4.02</v>
      </c>
      <c r="O10" s="68">
        <v>177038</v>
      </c>
      <c r="P10" s="68">
        <v>177038</v>
      </c>
      <c r="Q10" s="68">
        <v>0</v>
      </c>
      <c r="R10" s="74">
        <f t="shared" si="0"/>
        <v>0</v>
      </c>
    </row>
    <row r="11" spans="3:18" ht="11.25">
      <c r="C11" s="3"/>
      <c r="D11" s="3" t="s">
        <v>309</v>
      </c>
      <c r="E11" s="3" t="s">
        <v>310</v>
      </c>
      <c r="F11" s="123">
        <v>200830700</v>
      </c>
      <c r="G11" s="3">
        <v>40778</v>
      </c>
      <c r="H11" s="3" t="s">
        <v>40</v>
      </c>
      <c r="I11" s="3" t="s">
        <v>591</v>
      </c>
      <c r="J11" s="3" t="s">
        <v>313</v>
      </c>
      <c r="K11" s="3" t="s">
        <v>33</v>
      </c>
      <c r="L11" s="3" t="s">
        <v>33</v>
      </c>
      <c r="M11" s="3" t="s">
        <v>396</v>
      </c>
      <c r="N11" s="3" t="s">
        <v>398</v>
      </c>
      <c r="O11" s="68">
        <v>117949</v>
      </c>
      <c r="P11" s="68">
        <v>117949</v>
      </c>
      <c r="Q11" s="68">
        <v>117949</v>
      </c>
      <c r="R11" s="74">
        <f t="shared" si="0"/>
        <v>1</v>
      </c>
    </row>
    <row r="12" spans="3:18" ht="11.25">
      <c r="C12" s="3"/>
      <c r="D12" s="3" t="s">
        <v>309</v>
      </c>
      <c r="E12" s="3" t="s">
        <v>310</v>
      </c>
      <c r="F12" s="123">
        <v>200001500</v>
      </c>
      <c r="G12" s="3">
        <v>42319</v>
      </c>
      <c r="H12" s="3" t="s">
        <v>46</v>
      </c>
      <c r="I12" s="3" t="s">
        <v>591</v>
      </c>
      <c r="J12" s="3" t="s">
        <v>460</v>
      </c>
      <c r="K12" s="3" t="s">
        <v>33</v>
      </c>
      <c r="L12" s="3" t="s">
        <v>33</v>
      </c>
      <c r="M12" s="3" t="s">
        <v>396</v>
      </c>
      <c r="N12" s="3" t="s">
        <v>56</v>
      </c>
      <c r="O12" s="68">
        <v>361261</v>
      </c>
      <c r="P12" s="68">
        <v>361261</v>
      </c>
      <c r="Q12" s="68">
        <v>15000</v>
      </c>
      <c r="R12" s="74">
        <f t="shared" si="0"/>
        <v>0.041521227035301346</v>
      </c>
    </row>
    <row r="13" spans="3:18" ht="11.25">
      <c r="C13" s="3"/>
      <c r="D13" s="3"/>
      <c r="E13" s="3"/>
      <c r="F13" s="123"/>
      <c r="G13" s="3"/>
      <c r="H13" s="3"/>
      <c r="I13" s="3"/>
      <c r="J13" s="3"/>
      <c r="K13" s="3"/>
      <c r="L13" s="3"/>
      <c r="M13" s="3"/>
      <c r="N13" s="3"/>
      <c r="O13" s="68"/>
      <c r="P13" s="68"/>
      <c r="Q13" s="68">
        <f>SUM(Q5:Q12)</f>
        <v>641980</v>
      </c>
      <c r="R13" s="74"/>
    </row>
    <row r="14" spans="3:18" ht="11.25">
      <c r="C14" s="3"/>
      <c r="D14" s="3"/>
      <c r="E14" s="3"/>
      <c r="F14" s="123"/>
      <c r="G14" s="3"/>
      <c r="H14" s="3"/>
      <c r="I14" s="3"/>
      <c r="J14" s="3"/>
      <c r="K14" s="3"/>
      <c r="L14" s="3"/>
      <c r="M14" s="3"/>
      <c r="N14" s="3"/>
      <c r="O14" s="68"/>
      <c r="P14" s="68"/>
      <c r="Q14" s="68"/>
      <c r="R14" s="74"/>
    </row>
    <row r="15" spans="3:18" ht="22.5">
      <c r="C15" s="3"/>
      <c r="D15" s="3" t="s">
        <v>309</v>
      </c>
      <c r="E15" s="3" t="s">
        <v>343</v>
      </c>
      <c r="F15" s="123">
        <v>198811535</v>
      </c>
      <c r="G15" s="3">
        <v>42270</v>
      </c>
      <c r="H15" s="3" t="s">
        <v>40</v>
      </c>
      <c r="I15" s="3" t="s">
        <v>348</v>
      </c>
      <c r="J15" s="3" t="s">
        <v>349</v>
      </c>
      <c r="K15" s="3" t="s">
        <v>33</v>
      </c>
      <c r="L15" s="3" t="s">
        <v>33</v>
      </c>
      <c r="M15" s="3" t="s">
        <v>396</v>
      </c>
      <c r="N15" s="4" t="s">
        <v>401</v>
      </c>
      <c r="O15" s="68">
        <v>715870</v>
      </c>
      <c r="P15" s="68">
        <v>715870</v>
      </c>
      <c r="Q15" s="190" t="s">
        <v>594</v>
      </c>
      <c r="R15" s="74" t="e">
        <f>Q15/P15</f>
        <v>#VALUE!</v>
      </c>
    </row>
    <row r="16" spans="3:18" ht="11.25">
      <c r="C16" s="3"/>
      <c r="D16" s="3" t="s">
        <v>309</v>
      </c>
      <c r="E16" s="3" t="s">
        <v>310</v>
      </c>
      <c r="F16" s="123">
        <v>199802800</v>
      </c>
      <c r="G16" s="3">
        <v>42118</v>
      </c>
      <c r="H16" s="3" t="s">
        <v>46</v>
      </c>
      <c r="I16" s="3" t="s">
        <v>318</v>
      </c>
      <c r="J16" s="3" t="s">
        <v>319</v>
      </c>
      <c r="K16" s="3" t="s">
        <v>33</v>
      </c>
      <c r="L16" s="3" t="s">
        <v>33</v>
      </c>
      <c r="M16" s="3" t="s">
        <v>396</v>
      </c>
      <c r="N16" s="3" t="s">
        <v>56</v>
      </c>
      <c r="O16" s="68">
        <v>103288</v>
      </c>
      <c r="P16" s="68">
        <v>103288</v>
      </c>
      <c r="Q16" s="68">
        <v>43288</v>
      </c>
      <c r="R16" s="74">
        <f>Q16/P16</f>
        <v>0.41909999225466654</v>
      </c>
    </row>
    <row r="17" spans="3:18" ht="11.25">
      <c r="C17" s="3"/>
      <c r="D17" s="3"/>
      <c r="E17" s="3"/>
      <c r="F17" s="123"/>
      <c r="G17" s="3"/>
      <c r="H17" s="3"/>
      <c r="I17" s="3"/>
      <c r="J17" s="3"/>
      <c r="K17" s="3"/>
      <c r="L17" s="3"/>
      <c r="M17" s="3"/>
      <c r="N17" s="3"/>
      <c r="O17" s="68"/>
      <c r="P17" s="68"/>
      <c r="Q17" s="68"/>
      <c r="R17" s="74"/>
    </row>
    <row r="18" spans="3:18" ht="11.25">
      <c r="C18" s="3" t="s">
        <v>50</v>
      </c>
      <c r="D18" s="3" t="s">
        <v>309</v>
      </c>
      <c r="E18" s="3" t="s">
        <v>310</v>
      </c>
      <c r="F18" s="12">
        <v>199404200</v>
      </c>
      <c r="G18" s="3">
        <v>41577</v>
      </c>
      <c r="H18" s="3" t="s">
        <v>46</v>
      </c>
      <c r="I18" s="3" t="s">
        <v>89</v>
      </c>
      <c r="J18" s="3" t="s">
        <v>320</v>
      </c>
      <c r="K18" s="3" t="s">
        <v>33</v>
      </c>
      <c r="L18" s="3" t="s">
        <v>33</v>
      </c>
      <c r="M18" s="3" t="s">
        <v>33</v>
      </c>
      <c r="N18" s="3"/>
      <c r="O18" s="68">
        <v>381842</v>
      </c>
      <c r="P18" s="68">
        <v>381842</v>
      </c>
      <c r="Q18" s="68">
        <v>41537</v>
      </c>
      <c r="R18" s="74">
        <f>Q18/P18</f>
        <v>0.10878059511525709</v>
      </c>
    </row>
    <row r="19" spans="3:18" ht="11.25">
      <c r="C19" s="3" t="s">
        <v>322</v>
      </c>
      <c r="D19" s="3" t="s">
        <v>309</v>
      </c>
      <c r="E19" s="3" t="s">
        <v>339</v>
      </c>
      <c r="F19" s="32">
        <v>199304000</v>
      </c>
      <c r="G19" s="3">
        <v>39622</v>
      </c>
      <c r="H19" s="3" t="s">
        <v>46</v>
      </c>
      <c r="I19" s="3" t="s">
        <v>89</v>
      </c>
      <c r="J19" s="3" t="s">
        <v>341</v>
      </c>
      <c r="K19" s="3"/>
      <c r="L19" s="3" t="s">
        <v>33</v>
      </c>
      <c r="M19" s="3" t="s">
        <v>581</v>
      </c>
      <c r="N19" s="4"/>
      <c r="O19" s="68">
        <v>320022</v>
      </c>
      <c r="P19" s="68">
        <v>320022</v>
      </c>
      <c r="Q19" s="68">
        <v>96918</v>
      </c>
      <c r="R19" s="74">
        <f>Q19/P19</f>
        <v>0.30284792920486714</v>
      </c>
    </row>
    <row r="20" spans="3:18" ht="11.25">
      <c r="C20" s="3"/>
      <c r="D20" s="3"/>
      <c r="E20" s="3"/>
      <c r="F20" s="32"/>
      <c r="G20" s="3"/>
      <c r="H20" s="3"/>
      <c r="I20" s="3"/>
      <c r="J20" s="3"/>
      <c r="K20" s="3"/>
      <c r="L20" s="3"/>
      <c r="M20" s="3"/>
      <c r="N20" s="4"/>
      <c r="O20" s="68"/>
      <c r="P20" s="68"/>
      <c r="Q20" s="68">
        <f>SUM(Q18:Q19)</f>
        <v>138455</v>
      </c>
      <c r="R20" s="74"/>
    </row>
    <row r="21" spans="3:18" ht="11.25">
      <c r="C21" s="3"/>
      <c r="D21" s="3" t="s">
        <v>309</v>
      </c>
      <c r="E21" s="3" t="s">
        <v>310</v>
      </c>
      <c r="F21" s="3">
        <v>200201900</v>
      </c>
      <c r="G21" s="3">
        <v>37792</v>
      </c>
      <c r="H21" s="3" t="s">
        <v>46</v>
      </c>
      <c r="I21" s="3" t="s">
        <v>316</v>
      </c>
      <c r="J21" s="3" t="s">
        <v>317</v>
      </c>
      <c r="K21" s="3" t="s">
        <v>33</v>
      </c>
      <c r="L21" s="3" t="s">
        <v>33</v>
      </c>
      <c r="M21" s="3" t="s">
        <v>33</v>
      </c>
      <c r="N21" s="3"/>
      <c r="O21" s="68">
        <v>140320</v>
      </c>
      <c r="P21" s="68">
        <v>140320</v>
      </c>
      <c r="Q21" s="68">
        <v>0</v>
      </c>
      <c r="R21" s="74">
        <f>Q21/P21</f>
        <v>0</v>
      </c>
    </row>
    <row r="22" spans="3:18" ht="11.25">
      <c r="C22" s="3"/>
      <c r="D22" s="3" t="s">
        <v>309</v>
      </c>
      <c r="E22" s="3" t="s">
        <v>339</v>
      </c>
      <c r="F22" s="123">
        <v>200102100</v>
      </c>
      <c r="G22" s="3">
        <v>37494</v>
      </c>
      <c r="H22" s="3" t="s">
        <v>46</v>
      </c>
      <c r="I22" s="3" t="s">
        <v>316</v>
      </c>
      <c r="J22" s="3" t="s">
        <v>340</v>
      </c>
      <c r="K22" s="3" t="s">
        <v>33</v>
      </c>
      <c r="L22" s="3" t="s">
        <v>33</v>
      </c>
      <c r="M22" s="3" t="s">
        <v>396</v>
      </c>
      <c r="N22" s="3" t="s">
        <v>48</v>
      </c>
      <c r="O22" s="68">
        <v>172336</v>
      </c>
      <c r="P22" s="68">
        <v>172336</v>
      </c>
      <c r="Q22" s="76">
        <v>0</v>
      </c>
      <c r="R22" s="74">
        <f>Q22/P22</f>
        <v>0</v>
      </c>
    </row>
    <row r="23" spans="3:18" ht="11.25">
      <c r="C23" s="3"/>
      <c r="D23" s="3"/>
      <c r="E23" s="3"/>
      <c r="F23" s="123"/>
      <c r="G23" s="3"/>
      <c r="H23" s="3"/>
      <c r="I23" s="3"/>
      <c r="J23" s="3"/>
      <c r="K23" s="3"/>
      <c r="L23" s="3"/>
      <c r="M23" s="3"/>
      <c r="N23" s="3"/>
      <c r="O23" s="68"/>
      <c r="P23" s="68"/>
      <c r="Q23" s="76"/>
      <c r="R23" s="74"/>
    </row>
    <row r="24" spans="3:18" ht="11.25">
      <c r="C24" s="3" t="s">
        <v>50</v>
      </c>
      <c r="D24" s="3" t="s">
        <v>309</v>
      </c>
      <c r="E24" s="3" t="s">
        <v>343</v>
      </c>
      <c r="F24" s="123">
        <v>199506335</v>
      </c>
      <c r="G24" s="3">
        <v>42481</v>
      </c>
      <c r="H24" s="3" t="s">
        <v>11</v>
      </c>
      <c r="I24" s="3" t="s">
        <v>592</v>
      </c>
      <c r="J24" s="3" t="s">
        <v>345</v>
      </c>
      <c r="K24" s="3" t="s">
        <v>33</v>
      </c>
      <c r="L24" s="3" t="s">
        <v>33</v>
      </c>
      <c r="M24" s="3" t="s">
        <v>396</v>
      </c>
      <c r="N24" s="3">
        <v>1.03</v>
      </c>
      <c r="O24" s="68">
        <v>2278613</v>
      </c>
      <c r="P24" s="68">
        <v>2278613</v>
      </c>
      <c r="Q24" s="68">
        <v>2278613</v>
      </c>
      <c r="R24" s="74">
        <f aca="true" t="shared" si="1" ref="R24:R29">Q24/P24</f>
        <v>1</v>
      </c>
    </row>
    <row r="25" spans="3:18" ht="11.25">
      <c r="C25" s="3"/>
      <c r="D25" s="3" t="s">
        <v>309</v>
      </c>
      <c r="E25" s="3" t="s">
        <v>420</v>
      </c>
      <c r="F25" s="123">
        <v>200715600</v>
      </c>
      <c r="G25" s="3">
        <v>36535</v>
      </c>
      <c r="H25" s="3" t="s">
        <v>11</v>
      </c>
      <c r="I25" s="3" t="s">
        <v>592</v>
      </c>
      <c r="J25" s="3" t="s">
        <v>421</v>
      </c>
      <c r="K25" s="3" t="s">
        <v>33</v>
      </c>
      <c r="L25" s="3" t="s">
        <v>33</v>
      </c>
      <c r="M25" s="3" t="s">
        <v>396</v>
      </c>
      <c r="N25" s="4" t="s">
        <v>56</v>
      </c>
      <c r="O25" s="68">
        <v>290012</v>
      </c>
      <c r="P25" s="68">
        <v>290012</v>
      </c>
      <c r="Q25" s="68">
        <v>290012</v>
      </c>
      <c r="R25" s="74">
        <f t="shared" si="1"/>
        <v>1</v>
      </c>
    </row>
    <row r="26" spans="3:18" ht="11.25">
      <c r="C26" s="3"/>
      <c r="D26" s="3" t="s">
        <v>309</v>
      </c>
      <c r="E26" s="3" t="s">
        <v>343</v>
      </c>
      <c r="F26" s="32">
        <v>198812035</v>
      </c>
      <c r="G26" s="3">
        <v>37851</v>
      </c>
      <c r="H26" s="3" t="s">
        <v>46</v>
      </c>
      <c r="I26" s="3" t="s">
        <v>592</v>
      </c>
      <c r="J26" s="3" t="s">
        <v>346</v>
      </c>
      <c r="K26" s="3" t="s">
        <v>33</v>
      </c>
      <c r="L26" s="3" t="s">
        <v>33</v>
      </c>
      <c r="M26" s="3" t="s">
        <v>581</v>
      </c>
      <c r="N26" s="4" t="s">
        <v>37</v>
      </c>
      <c r="O26" s="68">
        <v>934874</v>
      </c>
      <c r="P26" s="68">
        <v>934874</v>
      </c>
      <c r="Q26" s="68">
        <v>0</v>
      </c>
      <c r="R26" s="74">
        <f t="shared" si="1"/>
        <v>0</v>
      </c>
    </row>
    <row r="27" spans="3:18" ht="11.25">
      <c r="C27" s="3"/>
      <c r="D27" s="3" t="s">
        <v>309</v>
      </c>
      <c r="E27" s="3" t="s">
        <v>343</v>
      </c>
      <c r="F27" s="197">
        <v>199705600</v>
      </c>
      <c r="G27" s="197">
        <v>43183</v>
      </c>
      <c r="H27" s="3" t="s">
        <v>46</v>
      </c>
      <c r="I27" s="3" t="s">
        <v>592</v>
      </c>
      <c r="J27" s="3" t="s">
        <v>344</v>
      </c>
      <c r="K27" s="3" t="s">
        <v>33</v>
      </c>
      <c r="L27" s="3" t="s">
        <v>33</v>
      </c>
      <c r="M27" s="3" t="s">
        <v>396</v>
      </c>
      <c r="N27" s="3" t="s">
        <v>56</v>
      </c>
      <c r="O27" s="198">
        <v>1547282</v>
      </c>
      <c r="P27" s="198">
        <v>1547282</v>
      </c>
      <c r="Q27" s="198">
        <v>208650</v>
      </c>
      <c r="R27" s="74">
        <f t="shared" si="1"/>
        <v>0.13484936811777037</v>
      </c>
    </row>
    <row r="28" spans="3:18" ht="22.5">
      <c r="C28" s="3"/>
      <c r="D28" s="3" t="s">
        <v>309</v>
      </c>
      <c r="E28" s="3" t="s">
        <v>343</v>
      </c>
      <c r="F28" s="123">
        <v>198811535</v>
      </c>
      <c r="G28" s="3">
        <v>42840</v>
      </c>
      <c r="H28" s="3" t="s">
        <v>40</v>
      </c>
      <c r="I28" s="3" t="s">
        <v>592</v>
      </c>
      <c r="J28" s="3" t="s">
        <v>347</v>
      </c>
      <c r="K28" s="3" t="s">
        <v>33</v>
      </c>
      <c r="L28" s="3" t="s">
        <v>33</v>
      </c>
      <c r="M28" s="3" t="s">
        <v>396</v>
      </c>
      <c r="N28" s="4" t="s">
        <v>401</v>
      </c>
      <c r="O28" s="68">
        <v>11250551</v>
      </c>
      <c r="P28" s="68">
        <v>11250551</v>
      </c>
      <c r="Q28" s="198">
        <v>0</v>
      </c>
      <c r="R28" s="74">
        <f t="shared" si="1"/>
        <v>0</v>
      </c>
    </row>
    <row r="29" spans="3:18" ht="22.5">
      <c r="C29" s="3"/>
      <c r="D29" s="3" t="s">
        <v>309</v>
      </c>
      <c r="E29" s="3" t="s">
        <v>343</v>
      </c>
      <c r="F29" s="123">
        <v>198811535</v>
      </c>
      <c r="G29" s="3">
        <v>40841</v>
      </c>
      <c r="H29" s="3" t="s">
        <v>40</v>
      </c>
      <c r="I29" s="3" t="s">
        <v>592</v>
      </c>
      <c r="J29" s="3" t="s">
        <v>350</v>
      </c>
      <c r="K29" s="3" t="s">
        <v>33</v>
      </c>
      <c r="L29" s="3" t="s">
        <v>33</v>
      </c>
      <c r="M29" s="3" t="s">
        <v>396</v>
      </c>
      <c r="N29" s="4" t="s">
        <v>401</v>
      </c>
      <c r="O29" s="68">
        <v>918152</v>
      </c>
      <c r="P29" s="68">
        <v>918152</v>
      </c>
      <c r="Q29" s="68">
        <v>0</v>
      </c>
      <c r="R29" s="74">
        <f t="shared" si="1"/>
        <v>0</v>
      </c>
    </row>
    <row r="30" spans="3:18" ht="11.25">
      <c r="C30" s="3"/>
      <c r="D30" s="3"/>
      <c r="E30" s="3"/>
      <c r="F30" s="123"/>
      <c r="G30" s="3"/>
      <c r="H30" s="3"/>
      <c r="I30" s="3"/>
      <c r="J30" s="3"/>
      <c r="K30" s="3"/>
      <c r="L30" s="3"/>
      <c r="M30" s="3"/>
      <c r="N30" s="3"/>
      <c r="O30" s="68"/>
      <c r="P30" s="68"/>
      <c r="Q30" s="76" t="s">
        <v>37</v>
      </c>
      <c r="R30" s="74"/>
    </row>
    <row r="31" spans="3:18" ht="11.25">
      <c r="C31" s="3"/>
      <c r="D31" s="3"/>
      <c r="E31" s="3"/>
      <c r="F31" s="123"/>
      <c r="G31" s="3"/>
      <c r="H31" s="3"/>
      <c r="I31" s="3"/>
      <c r="J31" s="3"/>
      <c r="K31" s="3"/>
      <c r="L31" s="3"/>
      <c r="M31" s="3"/>
      <c r="N31" s="3"/>
      <c r="O31" s="68"/>
      <c r="P31" s="68"/>
      <c r="Q31" s="68"/>
      <c r="R31" s="74"/>
    </row>
    <row r="32" spans="3:18" s="41" customFormat="1" ht="11.25">
      <c r="C32" s="3"/>
      <c r="D32" s="3"/>
      <c r="E32" s="3"/>
      <c r="F32" s="123"/>
      <c r="G32" s="3"/>
      <c r="H32" s="3"/>
      <c r="I32" s="3"/>
      <c r="J32" s="3"/>
      <c r="K32" s="3"/>
      <c r="L32" s="3"/>
      <c r="M32" s="3"/>
      <c r="N32" s="3"/>
      <c r="O32" s="68"/>
      <c r="P32" s="68"/>
      <c r="Q32" s="68"/>
      <c r="R32" s="74"/>
    </row>
    <row r="33" spans="3:18" ht="11.25">
      <c r="C33" s="3"/>
      <c r="D33" s="3"/>
      <c r="E33" s="3"/>
      <c r="F33" s="32"/>
      <c r="G33" s="3"/>
      <c r="H33" s="3"/>
      <c r="I33" s="3"/>
      <c r="J33" s="3"/>
      <c r="K33" s="3"/>
      <c r="L33" s="3"/>
      <c r="M33" s="3"/>
      <c r="N33" s="4"/>
      <c r="O33" s="68"/>
      <c r="P33" s="68"/>
      <c r="Q33" s="76"/>
      <c r="R33" s="74"/>
    </row>
    <row r="34" spans="3:18" ht="11.25">
      <c r="C34" s="3"/>
      <c r="D34" s="3"/>
      <c r="E34" s="3"/>
      <c r="F34" s="32"/>
      <c r="G34" s="3"/>
      <c r="H34" s="3"/>
      <c r="I34" s="3"/>
      <c r="J34" s="3"/>
      <c r="K34" s="3"/>
      <c r="L34" s="3"/>
      <c r="M34" s="3"/>
      <c r="N34" s="4"/>
      <c r="O34" s="68"/>
      <c r="P34" s="68"/>
      <c r="Q34" s="68"/>
      <c r="R34" s="74"/>
    </row>
    <row r="35" spans="3:18" ht="11.25">
      <c r="C35" s="3"/>
      <c r="D35" s="3"/>
      <c r="E35" s="3"/>
      <c r="F35" s="123"/>
      <c r="G35" s="3"/>
      <c r="H35" s="3"/>
      <c r="I35" s="3"/>
      <c r="J35" s="3"/>
      <c r="K35" s="3"/>
      <c r="L35" s="3"/>
      <c r="M35" s="3"/>
      <c r="N35" s="3"/>
      <c r="O35" s="68"/>
      <c r="P35" s="68"/>
      <c r="Q35" s="76"/>
      <c r="R35" s="74"/>
    </row>
    <row r="36" spans="3:18" ht="11.25">
      <c r="C36" s="3"/>
      <c r="D36" s="3"/>
      <c r="E36" s="3"/>
      <c r="F36" s="123"/>
      <c r="G36" s="3"/>
      <c r="H36" s="3"/>
      <c r="I36" s="3"/>
      <c r="J36" s="3"/>
      <c r="K36" s="3"/>
      <c r="L36" s="3"/>
      <c r="M36" s="3"/>
      <c r="N36" s="3"/>
      <c r="O36" s="68"/>
      <c r="P36" s="68"/>
      <c r="Q36" s="76"/>
      <c r="R36" s="74"/>
    </row>
    <row r="37" spans="3:18" ht="11.25">
      <c r="C37" s="3"/>
      <c r="D37" s="3"/>
      <c r="E37" s="3"/>
      <c r="F37" s="123"/>
      <c r="G37" s="3"/>
      <c r="H37" s="3"/>
      <c r="I37" s="3"/>
      <c r="J37" s="3"/>
      <c r="K37" s="3"/>
      <c r="L37" s="3"/>
      <c r="M37" s="3"/>
      <c r="N37" s="4"/>
      <c r="O37" s="68"/>
      <c r="P37" s="68"/>
      <c r="Q37" s="76"/>
      <c r="R37" s="74"/>
    </row>
    <row r="38" spans="3:18" ht="11.25">
      <c r="C38" s="3"/>
      <c r="D38" s="3"/>
      <c r="E38" s="3"/>
      <c r="F38" s="123"/>
      <c r="G38" s="3"/>
      <c r="H38" s="3"/>
      <c r="I38" s="3"/>
      <c r="J38" s="3"/>
      <c r="K38" s="3"/>
      <c r="L38" s="3"/>
      <c r="M38" s="3"/>
      <c r="N38" s="4"/>
      <c r="O38" s="68"/>
      <c r="P38" s="68"/>
      <c r="Q38" s="68"/>
      <c r="R38" s="74"/>
    </row>
    <row r="39" spans="3:18" ht="12">
      <c r="C39" s="16"/>
      <c r="D39" s="16"/>
      <c r="E39" s="16"/>
      <c r="F39" s="152"/>
      <c r="G39" s="16"/>
      <c r="H39" s="16"/>
      <c r="I39" s="16"/>
      <c r="J39" s="16"/>
      <c r="K39" s="16"/>
      <c r="L39" s="16"/>
      <c r="M39" s="16"/>
      <c r="N39" s="17"/>
      <c r="O39" s="175"/>
      <c r="P39" s="175"/>
      <c r="Q39" s="175"/>
      <c r="R39" s="176"/>
    </row>
    <row r="40" spans="3:18" ht="11.25">
      <c r="C40" s="3"/>
      <c r="D40" s="3"/>
      <c r="E40" s="3"/>
      <c r="F40" s="32"/>
      <c r="G40" s="3"/>
      <c r="H40" s="3"/>
      <c r="I40" s="3"/>
      <c r="J40" s="3"/>
      <c r="K40" s="3"/>
      <c r="L40" s="3"/>
      <c r="M40" s="3"/>
      <c r="N40" s="3"/>
      <c r="O40" s="68"/>
      <c r="P40" s="68"/>
      <c r="Q40" s="68"/>
      <c r="R40" s="74"/>
    </row>
    <row r="41" spans="3:18" ht="12">
      <c r="C41" s="16"/>
      <c r="D41" s="16"/>
      <c r="E41" s="16"/>
      <c r="F41" s="152"/>
      <c r="G41" s="16"/>
      <c r="H41" s="16"/>
      <c r="I41" s="16"/>
      <c r="J41" s="16"/>
      <c r="K41" s="16"/>
      <c r="L41" s="16"/>
      <c r="M41" s="16"/>
      <c r="N41" s="16"/>
      <c r="O41" s="175"/>
      <c r="P41" s="175"/>
      <c r="Q41" s="175"/>
      <c r="R41" s="176"/>
    </row>
    <row r="42" spans="3:18" ht="11.25">
      <c r="C42" s="3"/>
      <c r="D42" s="3"/>
      <c r="E42" s="3"/>
      <c r="F42" s="32"/>
      <c r="G42" s="3"/>
      <c r="H42" s="3"/>
      <c r="I42" s="3"/>
      <c r="J42" s="3"/>
      <c r="K42" s="3"/>
      <c r="L42" s="3"/>
      <c r="M42" s="3"/>
      <c r="N42" s="3"/>
      <c r="O42" s="68"/>
      <c r="P42" s="68"/>
      <c r="Q42" s="68"/>
      <c r="R42" s="74"/>
    </row>
    <row r="44" spans="15:18" s="41" customFormat="1" ht="12">
      <c r="O44" s="177"/>
      <c r="P44" s="177"/>
      <c r="Q44" s="177"/>
      <c r="R44" s="77"/>
    </row>
    <row r="45" spans="3:18" ht="11.25">
      <c r="C45" s="3"/>
      <c r="D45" s="3"/>
      <c r="E45" s="3"/>
      <c r="F45" s="3"/>
      <c r="G45" s="3"/>
      <c r="H45" s="3"/>
      <c r="I45" s="3"/>
      <c r="J45" s="16"/>
      <c r="K45" s="3"/>
      <c r="L45" s="3"/>
      <c r="M45" s="3"/>
      <c r="N45" s="3"/>
      <c r="O45" s="76"/>
      <c r="P45" s="76"/>
      <c r="Q45" s="76"/>
      <c r="R45" s="74"/>
    </row>
    <row r="46" spans="3:18" ht="11.25">
      <c r="C46" s="3"/>
      <c r="D46" s="3"/>
      <c r="E46" s="3"/>
      <c r="F46" s="3"/>
      <c r="G46" s="3"/>
      <c r="H46" s="3"/>
      <c r="I46" s="3"/>
      <c r="J46" s="3"/>
      <c r="K46" s="3"/>
      <c r="L46" s="3"/>
      <c r="M46" s="3"/>
      <c r="N46" s="3"/>
      <c r="O46" s="68"/>
      <c r="P46" s="68"/>
      <c r="Q46" s="68"/>
      <c r="R46" s="74"/>
    </row>
    <row r="47" spans="3:18" ht="12">
      <c r="C47" s="3"/>
      <c r="D47" s="3"/>
      <c r="E47" s="3"/>
      <c r="F47" s="3"/>
      <c r="G47" s="3"/>
      <c r="H47" s="3"/>
      <c r="I47" s="3"/>
      <c r="J47" s="16"/>
      <c r="K47" s="3"/>
      <c r="L47" s="3"/>
      <c r="M47" s="3"/>
      <c r="N47" s="3"/>
      <c r="O47" s="175"/>
      <c r="P47" s="177"/>
      <c r="Q47" s="175"/>
      <c r="R47" s="176"/>
    </row>
    <row r="48" spans="3:18" ht="12">
      <c r="C48" s="3"/>
      <c r="D48" s="3"/>
      <c r="E48" s="3"/>
      <c r="F48" s="3"/>
      <c r="G48" s="3"/>
      <c r="H48" s="3"/>
      <c r="I48" s="3"/>
      <c r="J48" s="3"/>
      <c r="K48" s="3"/>
      <c r="L48" s="3"/>
      <c r="M48" s="3"/>
      <c r="N48" s="3"/>
      <c r="O48" s="175"/>
      <c r="P48" s="177"/>
      <c r="Q48" s="175"/>
      <c r="R48" s="176"/>
    </row>
    <row r="49" spans="3:18" ht="12">
      <c r="C49" s="3"/>
      <c r="D49" s="3"/>
      <c r="E49" s="3"/>
      <c r="F49" s="3"/>
      <c r="G49" s="3"/>
      <c r="H49" s="3"/>
      <c r="I49" s="3"/>
      <c r="J49" s="16"/>
      <c r="K49" s="3"/>
      <c r="L49" s="3"/>
      <c r="M49" s="3"/>
      <c r="N49" s="3"/>
      <c r="O49" s="175"/>
      <c r="P49" s="177"/>
      <c r="Q49" s="175"/>
      <c r="R49" s="176"/>
    </row>
    <row r="50" spans="3:18" ht="12">
      <c r="C50" s="3"/>
      <c r="D50" s="3"/>
      <c r="E50" s="3"/>
      <c r="F50" s="3"/>
      <c r="G50" s="3"/>
      <c r="H50" s="3"/>
      <c r="I50" s="3"/>
      <c r="J50" s="3"/>
      <c r="K50" s="3"/>
      <c r="L50" s="3"/>
      <c r="M50" s="3"/>
      <c r="N50" s="3"/>
      <c r="O50" s="175"/>
      <c r="P50" s="177"/>
      <c r="Q50" s="175"/>
      <c r="R50" s="176"/>
    </row>
    <row r="51" spans="3:18" ht="11.25">
      <c r="C51" s="3"/>
      <c r="D51" s="3"/>
      <c r="E51" s="3"/>
      <c r="F51" s="3"/>
      <c r="G51" s="3"/>
      <c r="H51" s="3"/>
      <c r="I51" s="3"/>
      <c r="J51" s="16"/>
      <c r="K51" s="3"/>
      <c r="L51" s="3"/>
      <c r="M51" s="3"/>
      <c r="N51" s="4"/>
      <c r="O51" s="76"/>
      <c r="P51" s="76"/>
      <c r="Q51" s="76"/>
      <c r="R51" s="77"/>
    </row>
    <row r="52" spans="3:18" ht="11.25">
      <c r="C52" s="3"/>
      <c r="D52" s="3"/>
      <c r="E52" s="3"/>
      <c r="F52" s="3"/>
      <c r="G52" s="3"/>
      <c r="H52" s="3"/>
      <c r="I52" s="3"/>
      <c r="J52" s="3"/>
      <c r="K52" s="3"/>
      <c r="L52" s="3"/>
      <c r="M52" s="3"/>
      <c r="N52" s="4"/>
      <c r="O52" s="68"/>
      <c r="P52" s="68"/>
      <c r="Q52" s="68"/>
      <c r="R52" s="74"/>
    </row>
    <row r="53" spans="3:18" ht="11.25">
      <c r="C53" s="3"/>
      <c r="D53" s="3"/>
      <c r="E53" s="3"/>
      <c r="F53" s="3"/>
      <c r="G53" s="3"/>
      <c r="H53" s="3"/>
      <c r="I53" s="3"/>
      <c r="J53" s="16"/>
      <c r="K53" s="3"/>
      <c r="L53" s="3"/>
      <c r="M53" s="3"/>
      <c r="N53" s="3"/>
      <c r="O53" s="76"/>
      <c r="P53" s="76"/>
      <c r="Q53" s="76"/>
      <c r="R53" s="77"/>
    </row>
    <row r="54" spans="3:18" ht="11.25">
      <c r="C54" s="3"/>
      <c r="D54" s="3"/>
      <c r="E54" s="3"/>
      <c r="F54" s="3"/>
      <c r="G54" s="3"/>
      <c r="H54" s="3"/>
      <c r="I54" s="3"/>
      <c r="J54" s="3"/>
      <c r="K54" s="3"/>
      <c r="L54" s="3"/>
      <c r="M54" s="3"/>
      <c r="N54" s="3"/>
      <c r="O54" s="68"/>
      <c r="P54" s="68"/>
      <c r="Q54" s="68"/>
      <c r="R54" s="74"/>
    </row>
    <row r="55" spans="3:18" ht="11.25">
      <c r="C55" s="3"/>
      <c r="D55" s="3"/>
      <c r="E55" s="3"/>
      <c r="F55" s="3"/>
      <c r="G55" s="3"/>
      <c r="H55" s="3"/>
      <c r="I55" s="3"/>
      <c r="J55" s="16"/>
      <c r="K55" s="3"/>
      <c r="L55" s="3"/>
      <c r="M55" s="3"/>
      <c r="N55" s="3"/>
      <c r="O55" s="76"/>
      <c r="P55" s="76"/>
      <c r="Q55" s="76"/>
      <c r="R55" s="77"/>
    </row>
    <row r="56" spans="3:18" ht="11.25">
      <c r="C56" s="3"/>
      <c r="D56" s="3"/>
      <c r="E56" s="3"/>
      <c r="F56" s="3"/>
      <c r="G56" s="3"/>
      <c r="H56" s="3"/>
      <c r="I56" s="3"/>
      <c r="J56" s="3"/>
      <c r="K56" s="3"/>
      <c r="L56" s="3"/>
      <c r="M56" s="3"/>
      <c r="N56" s="3"/>
      <c r="O56" s="68"/>
      <c r="P56" s="68"/>
      <c r="Q56" s="68"/>
      <c r="R56" s="74"/>
    </row>
    <row r="57" spans="3:18" ht="11.25">
      <c r="C57" s="3"/>
      <c r="D57" s="3"/>
      <c r="E57" s="3"/>
      <c r="F57" s="3"/>
      <c r="G57" s="3"/>
      <c r="H57" s="3"/>
      <c r="I57" s="3"/>
      <c r="J57" s="16"/>
      <c r="K57" s="3"/>
      <c r="L57" s="3"/>
      <c r="M57" s="3"/>
      <c r="N57" s="3"/>
      <c r="O57" s="76"/>
      <c r="P57" s="76"/>
      <c r="Q57" s="76"/>
      <c r="R57" s="77"/>
    </row>
    <row r="58" spans="3:18" ht="11.25">
      <c r="C58" s="3"/>
      <c r="D58" s="3"/>
      <c r="E58" s="3"/>
      <c r="F58" s="3"/>
      <c r="G58" s="3"/>
      <c r="H58" s="3"/>
      <c r="I58" s="3"/>
      <c r="J58" s="3"/>
      <c r="K58" s="3"/>
      <c r="L58" s="3"/>
      <c r="M58" s="3"/>
      <c r="N58" s="3"/>
      <c r="O58" s="68"/>
      <c r="P58" s="68"/>
      <c r="Q58" s="68"/>
      <c r="R58" s="74"/>
    </row>
    <row r="59" spans="3:18" ht="11.25">
      <c r="C59" s="3"/>
      <c r="D59" s="3"/>
      <c r="E59" s="3"/>
      <c r="F59" s="3"/>
      <c r="G59" s="3"/>
      <c r="H59" s="3"/>
      <c r="I59" s="3"/>
      <c r="J59" s="3"/>
      <c r="K59" s="3"/>
      <c r="L59" s="3"/>
      <c r="M59" s="3"/>
      <c r="N59" s="3"/>
      <c r="O59" s="68"/>
      <c r="P59" s="68"/>
      <c r="Q59" s="68"/>
      <c r="R59" s="74"/>
    </row>
    <row r="60" spans="3:18" ht="11.25">
      <c r="C60" s="3"/>
      <c r="D60" s="3"/>
      <c r="E60" s="3"/>
      <c r="F60" s="3"/>
      <c r="G60" s="3"/>
      <c r="H60" s="3"/>
      <c r="I60" s="3"/>
      <c r="J60" s="3"/>
      <c r="K60" s="3"/>
      <c r="L60" s="3"/>
      <c r="M60" s="3"/>
      <c r="N60" s="3"/>
      <c r="O60" s="68"/>
      <c r="P60" s="68"/>
      <c r="Q60" s="68"/>
      <c r="R60" s="74"/>
    </row>
    <row r="61" spans="3:18" ht="11.25">
      <c r="C61" s="3"/>
      <c r="D61" s="3"/>
      <c r="E61" s="3"/>
      <c r="F61" s="3"/>
      <c r="G61" s="3"/>
      <c r="H61" s="3"/>
      <c r="I61" s="3"/>
      <c r="J61" s="16"/>
      <c r="K61" s="3"/>
      <c r="L61" s="3"/>
      <c r="M61" s="3"/>
      <c r="N61" s="4"/>
      <c r="O61" s="76"/>
      <c r="P61" s="76"/>
      <c r="Q61" s="76"/>
      <c r="R61" s="77"/>
    </row>
    <row r="62" spans="3:18" ht="11.25">
      <c r="C62" s="3"/>
      <c r="D62" s="3"/>
      <c r="E62" s="3"/>
      <c r="F62" s="3"/>
      <c r="G62" s="3"/>
      <c r="H62" s="3"/>
      <c r="I62" s="3"/>
      <c r="J62" s="3"/>
      <c r="K62" s="3"/>
      <c r="L62" s="3"/>
      <c r="M62" s="3"/>
      <c r="N62" s="4"/>
      <c r="O62" s="68"/>
      <c r="P62" s="68"/>
      <c r="Q62" s="68"/>
      <c r="R62" s="74"/>
    </row>
    <row r="63" spans="3:18" ht="11.25">
      <c r="C63" s="3"/>
      <c r="D63" s="3"/>
      <c r="E63" s="3"/>
      <c r="F63" s="3"/>
      <c r="G63" s="3"/>
      <c r="H63" s="3"/>
      <c r="I63" s="3"/>
      <c r="J63" s="16"/>
      <c r="K63" s="3"/>
      <c r="L63" s="3"/>
      <c r="M63" s="3"/>
      <c r="N63" s="4"/>
      <c r="O63" s="76"/>
      <c r="P63" s="76"/>
      <c r="Q63" s="76"/>
      <c r="R63" s="77"/>
    </row>
    <row r="64" spans="3:18" ht="11.25">
      <c r="C64" s="3"/>
      <c r="D64" s="3"/>
      <c r="E64" s="3"/>
      <c r="F64" s="3"/>
      <c r="G64" s="3"/>
      <c r="H64" s="3"/>
      <c r="I64" s="3"/>
      <c r="J64" s="3"/>
      <c r="K64" s="3"/>
      <c r="L64" s="3"/>
      <c r="M64" s="3"/>
      <c r="N64" s="4"/>
      <c r="O64" s="68"/>
      <c r="P64" s="68"/>
      <c r="Q64" s="68"/>
      <c r="R64" s="74"/>
    </row>
    <row r="65" spans="3:18" ht="11.25">
      <c r="C65" s="3"/>
      <c r="D65" s="3"/>
      <c r="E65" s="3"/>
      <c r="F65" s="3"/>
      <c r="G65" s="3"/>
      <c r="H65" s="3"/>
      <c r="I65" s="3"/>
      <c r="J65" s="3"/>
      <c r="K65" s="3"/>
      <c r="L65" s="3"/>
      <c r="M65" s="3"/>
      <c r="N65" s="4"/>
      <c r="O65" s="68"/>
      <c r="P65" s="68"/>
      <c r="Q65" s="68"/>
      <c r="R65" s="74"/>
    </row>
    <row r="66" spans="3:18" ht="11.25">
      <c r="C66" s="3"/>
      <c r="D66" s="3"/>
      <c r="E66" s="3"/>
      <c r="F66" s="3"/>
      <c r="G66" s="3"/>
      <c r="H66" s="3"/>
      <c r="I66" s="3"/>
      <c r="J66" s="3"/>
      <c r="K66" s="3"/>
      <c r="L66" s="3"/>
      <c r="M66" s="3"/>
      <c r="N66" s="4"/>
      <c r="O66" s="68"/>
      <c r="P66" s="68"/>
      <c r="Q66" s="68"/>
      <c r="R66" s="74"/>
    </row>
    <row r="67" spans="3:18" ht="11.25">
      <c r="C67" s="3"/>
      <c r="D67" s="3"/>
      <c r="E67" s="3"/>
      <c r="F67" s="3"/>
      <c r="G67" s="3"/>
      <c r="H67" s="3"/>
      <c r="I67" s="3"/>
      <c r="J67" s="3"/>
      <c r="K67" s="3"/>
      <c r="L67" s="3"/>
      <c r="M67" s="3"/>
      <c r="N67" s="3"/>
      <c r="O67" s="68"/>
      <c r="P67" s="68"/>
      <c r="Q67" s="68"/>
      <c r="R67" s="74"/>
    </row>
    <row r="68" spans="3:18" ht="11.25">
      <c r="C68" s="3"/>
      <c r="D68" s="3"/>
      <c r="E68" s="3"/>
      <c r="F68" s="3"/>
      <c r="G68" s="3"/>
      <c r="H68" s="3"/>
      <c r="I68" s="3"/>
      <c r="J68" s="3"/>
      <c r="K68" s="3"/>
      <c r="L68" s="3"/>
      <c r="M68" s="3"/>
      <c r="N68" s="3"/>
      <c r="O68" s="68"/>
      <c r="P68" s="68"/>
      <c r="Q68" s="68"/>
      <c r="R68" s="74"/>
    </row>
    <row r="69" spans="3:18" ht="11.25">
      <c r="C69" s="3"/>
      <c r="D69" s="3"/>
      <c r="E69" s="3"/>
      <c r="F69" s="3"/>
      <c r="G69" s="3"/>
      <c r="H69" s="3"/>
      <c r="I69" s="3"/>
      <c r="J69" s="3"/>
      <c r="K69" s="3"/>
      <c r="L69" s="3"/>
      <c r="M69" s="3"/>
      <c r="N69" s="3"/>
      <c r="O69" s="68"/>
      <c r="P69" s="68"/>
      <c r="Q69" s="68"/>
      <c r="R69" s="74"/>
    </row>
    <row r="70" spans="3:18" ht="11.25">
      <c r="C70" s="3"/>
      <c r="D70" s="3"/>
      <c r="E70" s="3"/>
      <c r="F70" s="3"/>
      <c r="G70" s="3"/>
      <c r="H70" s="3"/>
      <c r="I70" s="3"/>
      <c r="J70" s="3"/>
      <c r="K70" s="3"/>
      <c r="L70" s="3"/>
      <c r="M70" s="3"/>
      <c r="N70" s="3"/>
      <c r="O70" s="68"/>
      <c r="P70" s="68"/>
      <c r="Q70" s="68"/>
      <c r="R70" s="74"/>
    </row>
    <row r="71" spans="3:18" ht="11.25">
      <c r="C71" s="3"/>
      <c r="D71" s="3"/>
      <c r="E71" s="3"/>
      <c r="F71" s="3"/>
      <c r="G71" s="3"/>
      <c r="H71" s="3"/>
      <c r="I71" s="3"/>
      <c r="J71" s="3"/>
      <c r="K71" s="3"/>
      <c r="L71" s="3"/>
      <c r="M71" s="3"/>
      <c r="N71" s="3"/>
      <c r="O71" s="68"/>
      <c r="P71" s="68"/>
      <c r="Q71" s="68"/>
      <c r="R71" s="74"/>
    </row>
    <row r="72" spans="3:18" ht="11.25">
      <c r="C72" s="3"/>
      <c r="D72" s="3"/>
      <c r="E72" s="3"/>
      <c r="F72" s="3"/>
      <c r="G72" s="3"/>
      <c r="H72" s="3"/>
      <c r="I72" s="3"/>
      <c r="J72" s="3"/>
      <c r="K72" s="3"/>
      <c r="L72" s="3"/>
      <c r="M72" s="3"/>
      <c r="N72" s="3"/>
      <c r="O72" s="68"/>
      <c r="P72" s="68"/>
      <c r="Q72" s="68"/>
      <c r="R72" s="74"/>
    </row>
    <row r="73" spans="3:18" ht="11.25">
      <c r="C73" s="3"/>
      <c r="D73" s="3"/>
      <c r="E73" s="3"/>
      <c r="F73" s="3"/>
      <c r="G73" s="3"/>
      <c r="H73" s="3"/>
      <c r="I73" s="3"/>
      <c r="J73" s="3"/>
      <c r="K73" s="3"/>
      <c r="L73" s="3"/>
      <c r="M73" s="3"/>
      <c r="N73" s="3"/>
      <c r="O73" s="68"/>
      <c r="P73" s="68"/>
      <c r="Q73" s="68"/>
      <c r="R73" s="74"/>
    </row>
    <row r="96" spans="3:18" ht="11.25">
      <c r="C96" s="3"/>
      <c r="D96" s="3"/>
      <c r="E96" s="3"/>
      <c r="F96" s="3"/>
      <c r="G96" s="3"/>
      <c r="H96" s="3"/>
      <c r="I96" s="3"/>
      <c r="J96" s="16"/>
      <c r="K96" s="3"/>
      <c r="L96" s="3"/>
      <c r="M96" s="3"/>
      <c r="N96" s="3"/>
      <c r="O96" s="68"/>
      <c r="P96" s="68"/>
      <c r="Q96" s="68"/>
      <c r="R96" s="74"/>
    </row>
    <row r="97" spans="3:18" ht="11.25">
      <c r="C97" s="3"/>
      <c r="D97" s="3"/>
      <c r="E97" s="3"/>
      <c r="F97" s="3"/>
      <c r="G97" s="3"/>
      <c r="H97" s="3"/>
      <c r="I97" s="3"/>
      <c r="J97" s="3"/>
      <c r="K97" s="3"/>
      <c r="L97" s="3"/>
      <c r="M97" s="3"/>
      <c r="N97" s="3"/>
      <c r="O97" s="68"/>
      <c r="P97" s="68"/>
      <c r="Q97" s="68"/>
      <c r="R97" s="74"/>
    </row>
    <row r="98" spans="3:18" ht="11.25">
      <c r="C98" s="3"/>
      <c r="D98" s="3"/>
      <c r="E98" s="3"/>
      <c r="F98" s="3"/>
      <c r="G98" s="3"/>
      <c r="H98" s="3"/>
      <c r="I98" s="3"/>
      <c r="J98" s="16"/>
      <c r="K98" s="3"/>
      <c r="L98" s="3"/>
      <c r="M98" s="3"/>
      <c r="N98" s="3"/>
      <c r="O98" s="76"/>
      <c r="P98" s="76"/>
      <c r="Q98" s="76"/>
      <c r="R98" s="77"/>
    </row>
    <row r="99" spans="3:18" ht="11.25">
      <c r="C99" s="13"/>
      <c r="D99" s="13"/>
      <c r="E99" s="13"/>
      <c r="F99" s="13"/>
      <c r="G99" s="13"/>
      <c r="H99" s="13"/>
      <c r="I99" s="13"/>
      <c r="J99" s="83"/>
      <c r="K99" s="13"/>
      <c r="L99" s="13"/>
      <c r="M99" s="13"/>
      <c r="N99" s="13"/>
      <c r="O99" s="84"/>
      <c r="P99" s="84"/>
      <c r="Q99" s="84"/>
      <c r="R99" s="85"/>
    </row>
    <row r="100" spans="3:18" ht="11.25">
      <c r="C100" s="13"/>
      <c r="D100" s="13"/>
      <c r="E100" s="13"/>
      <c r="F100" s="13"/>
      <c r="G100" s="13"/>
      <c r="H100" s="13"/>
      <c r="I100" s="13"/>
      <c r="J100" s="83"/>
      <c r="K100" s="13"/>
      <c r="L100" s="13"/>
      <c r="M100" s="13"/>
      <c r="N100" s="13"/>
      <c r="O100" s="84"/>
      <c r="P100" s="84"/>
      <c r="Q100" s="84"/>
      <c r="R100" s="85"/>
    </row>
    <row r="101" spans="3:18" ht="11.25">
      <c r="C101" s="13"/>
      <c r="D101" s="13"/>
      <c r="E101" s="13"/>
      <c r="F101" s="13"/>
      <c r="G101" s="13"/>
      <c r="H101" s="13"/>
      <c r="I101" s="13"/>
      <c r="J101" s="83"/>
      <c r="K101" s="13"/>
      <c r="L101" s="13"/>
      <c r="M101" s="13"/>
      <c r="N101" s="13"/>
      <c r="O101" s="84"/>
      <c r="P101" s="84"/>
      <c r="Q101" s="84"/>
      <c r="R101" s="85"/>
    </row>
  </sheetData>
  <sheetProtection/>
  <printOptions gridLines="1"/>
  <pageMargins left="0.7" right="0.7" top="0.75" bottom="0.75" header="0.3" footer="0.3"/>
  <pageSetup horizontalDpi="600" verticalDpi="600" orientation="landscape" paperSize="5" scale="75" r:id="rId1"/>
</worksheet>
</file>

<file path=xl/worksheets/sheet7.xml><?xml version="1.0" encoding="utf-8"?>
<worksheet xmlns="http://schemas.openxmlformats.org/spreadsheetml/2006/main" xmlns:r="http://schemas.openxmlformats.org/officeDocument/2006/relationships">
  <dimension ref="C2:V52"/>
  <sheetViews>
    <sheetView zoomScale="75" zoomScaleNormal="75" zoomScalePageLayoutView="0" workbookViewId="0" topLeftCell="B13">
      <selection activeCell="D7" sqref="D7"/>
    </sheetView>
  </sheetViews>
  <sheetFormatPr defaultColWidth="9.140625" defaultRowHeight="15"/>
  <cols>
    <col min="1" max="2" width="9.140625" style="5" customWidth="1"/>
    <col min="3" max="3" width="15.140625" style="5" customWidth="1"/>
    <col min="4" max="4" width="22.140625" style="5" customWidth="1"/>
    <col min="5" max="5" width="16.140625" style="5" customWidth="1"/>
    <col min="6" max="6" width="30.421875" style="5" customWidth="1"/>
    <col min="7" max="7" width="12.7109375" style="5" customWidth="1"/>
    <col min="8" max="8" width="10.28125" style="5" customWidth="1"/>
    <col min="9" max="9" width="21.8515625" style="5" customWidth="1"/>
    <col min="10" max="10" width="12.140625" style="5" customWidth="1"/>
    <col min="11" max="11" width="10.57421875" style="5" customWidth="1"/>
    <col min="12" max="12" width="10.8515625" style="5" customWidth="1"/>
    <col min="13" max="13" width="13.140625" style="5" customWidth="1"/>
    <col min="14" max="14" width="12.7109375" style="66" customWidth="1"/>
    <col min="15" max="15" width="9.140625" style="5" customWidth="1"/>
    <col min="16" max="16" width="13.140625" style="441" customWidth="1"/>
    <col min="17" max="17" width="11.00390625" style="441" customWidth="1"/>
    <col min="18" max="18" width="12.421875" style="441" customWidth="1"/>
    <col min="19" max="19" width="11.28125" style="441" customWidth="1"/>
    <col min="20" max="20" width="12.57421875" style="5" customWidth="1"/>
    <col min="21" max="16384" width="9.140625" style="5" customWidth="1"/>
  </cols>
  <sheetData>
    <row r="2" spans="3:22" ht="54" customHeight="1">
      <c r="C2" s="685" t="s">
        <v>812</v>
      </c>
      <c r="D2" s="676"/>
      <c r="E2" s="676"/>
      <c r="F2" s="676"/>
      <c r="G2" s="679" t="s">
        <v>643</v>
      </c>
      <c r="H2" s="679"/>
      <c r="I2" s="686" t="s">
        <v>633</v>
      </c>
      <c r="J2" s="687"/>
      <c r="K2" s="687"/>
      <c r="L2" s="687"/>
      <c r="M2" s="688"/>
      <c r="N2" s="677" t="s">
        <v>807</v>
      </c>
      <c r="O2" s="678"/>
      <c r="P2" s="678"/>
      <c r="Q2" s="678"/>
      <c r="R2" s="678"/>
      <c r="S2" s="553" t="s">
        <v>811</v>
      </c>
      <c r="T2" s="689" t="s">
        <v>810</v>
      </c>
      <c r="U2" s="690"/>
      <c r="V2" s="691"/>
    </row>
    <row r="3" spans="3:22" ht="94.5">
      <c r="C3" s="379" t="s">
        <v>652</v>
      </c>
      <c r="D3" s="379" t="s">
        <v>632</v>
      </c>
      <c r="E3" s="336" t="s">
        <v>12</v>
      </c>
      <c r="F3" s="379" t="s">
        <v>623</v>
      </c>
      <c r="G3" s="312" t="s">
        <v>621</v>
      </c>
      <c r="H3" s="228" t="s">
        <v>622</v>
      </c>
      <c r="I3" s="254" t="s">
        <v>672</v>
      </c>
      <c r="J3" s="252" t="s">
        <v>599</v>
      </c>
      <c r="K3" s="253" t="s">
        <v>598</v>
      </c>
      <c r="L3" s="255" t="s">
        <v>600</v>
      </c>
      <c r="M3" s="253" t="s">
        <v>695</v>
      </c>
      <c r="N3" s="481" t="s">
        <v>57</v>
      </c>
      <c r="O3" s="480" t="s">
        <v>49</v>
      </c>
      <c r="P3" s="268" t="s">
        <v>640</v>
      </c>
      <c r="Q3" s="268" t="s">
        <v>641</v>
      </c>
      <c r="R3" s="256" t="s">
        <v>642</v>
      </c>
      <c r="S3" s="548" t="s">
        <v>803</v>
      </c>
      <c r="T3" s="247" t="s">
        <v>640</v>
      </c>
      <c r="U3" s="229" t="s">
        <v>605</v>
      </c>
      <c r="V3" s="247" t="s">
        <v>653</v>
      </c>
    </row>
    <row r="4" spans="3:22" ht="23.25">
      <c r="C4" s="3" t="s">
        <v>381</v>
      </c>
      <c r="D4" s="4" t="s">
        <v>835</v>
      </c>
      <c r="E4" s="339" t="s">
        <v>593</v>
      </c>
      <c r="F4" s="3" t="s">
        <v>338</v>
      </c>
      <c r="G4" s="299">
        <v>198805303</v>
      </c>
      <c r="H4" s="465">
        <v>43767</v>
      </c>
      <c r="I4" s="3" t="s">
        <v>33</v>
      </c>
      <c r="J4" s="482" t="s">
        <v>396</v>
      </c>
      <c r="K4" s="482" t="s">
        <v>396</v>
      </c>
      <c r="L4" s="3"/>
      <c r="M4" s="3" t="s">
        <v>33</v>
      </c>
      <c r="N4" s="248">
        <v>487441</v>
      </c>
      <c r="O4" s="451">
        <f>P4/N4</f>
        <v>1</v>
      </c>
      <c r="P4" s="34">
        <v>487441</v>
      </c>
      <c r="Q4" s="39"/>
      <c r="R4" s="39"/>
      <c r="S4" s="7"/>
      <c r="T4" s="3"/>
      <c r="U4" s="3"/>
      <c r="V4" s="3"/>
    </row>
    <row r="5" spans="3:22" ht="15">
      <c r="C5" s="3" t="s">
        <v>381</v>
      </c>
      <c r="D5" s="3" t="s">
        <v>323</v>
      </c>
      <c r="E5" s="339" t="s">
        <v>89</v>
      </c>
      <c r="F5" s="3" t="s">
        <v>338</v>
      </c>
      <c r="G5" s="299">
        <v>198805304</v>
      </c>
      <c r="H5" s="339">
        <v>38672</v>
      </c>
      <c r="I5" s="3" t="s">
        <v>33</v>
      </c>
      <c r="J5" s="482" t="s">
        <v>396</v>
      </c>
      <c r="K5" s="3" t="s">
        <v>33</v>
      </c>
      <c r="L5" s="3"/>
      <c r="M5" s="3" t="s">
        <v>33</v>
      </c>
      <c r="N5" s="248">
        <v>476209</v>
      </c>
      <c r="O5" s="451">
        <f>P5/N5</f>
        <v>1</v>
      </c>
      <c r="P5" s="259">
        <v>476209</v>
      </c>
      <c r="Q5" s="454"/>
      <c r="R5" s="454"/>
      <c r="S5" s="452"/>
      <c r="T5" s="453"/>
      <c r="U5" s="453"/>
      <c r="V5" s="453"/>
    </row>
    <row r="6" spans="3:22" ht="15">
      <c r="C6" s="3" t="s">
        <v>381</v>
      </c>
      <c r="D6" s="3" t="s">
        <v>846</v>
      </c>
      <c r="E6" s="339" t="s">
        <v>593</v>
      </c>
      <c r="F6" s="3" t="s">
        <v>334</v>
      </c>
      <c r="G6" s="299">
        <v>198805307</v>
      </c>
      <c r="H6" s="339">
        <v>39452</v>
      </c>
      <c r="I6" s="3" t="s">
        <v>33</v>
      </c>
      <c r="J6" s="3" t="s">
        <v>33</v>
      </c>
      <c r="K6" s="482" t="s">
        <v>396</v>
      </c>
      <c r="L6" s="3"/>
      <c r="M6" s="3" t="s">
        <v>33</v>
      </c>
      <c r="N6" s="248">
        <v>580363</v>
      </c>
      <c r="O6" s="451">
        <f>Q6/N6</f>
        <v>0</v>
      </c>
      <c r="P6" s="454"/>
      <c r="Q6" s="259">
        <v>0</v>
      </c>
      <c r="R6" s="454"/>
      <c r="S6" s="452"/>
      <c r="T6" s="453"/>
      <c r="U6" s="453"/>
      <c r="V6" s="453"/>
    </row>
    <row r="7" spans="3:22" ht="15">
      <c r="C7" s="3" t="s">
        <v>381</v>
      </c>
      <c r="D7" s="3" t="s">
        <v>323</v>
      </c>
      <c r="E7" s="339" t="s">
        <v>336</v>
      </c>
      <c r="F7" s="3" t="s">
        <v>337</v>
      </c>
      <c r="G7" s="299">
        <v>198805307</v>
      </c>
      <c r="H7" s="339">
        <v>38941</v>
      </c>
      <c r="I7" s="3" t="s">
        <v>33</v>
      </c>
      <c r="J7" s="3" t="s">
        <v>33</v>
      </c>
      <c r="K7" s="3" t="s">
        <v>33</v>
      </c>
      <c r="L7" s="3"/>
      <c r="M7" s="3" t="s">
        <v>33</v>
      </c>
      <c r="N7" s="248">
        <v>81262</v>
      </c>
      <c r="O7" s="451">
        <f>R7/N7</f>
        <v>0</v>
      </c>
      <c r="P7" s="454"/>
      <c r="Q7" s="454"/>
      <c r="R7" s="259">
        <v>0</v>
      </c>
      <c r="S7" s="452"/>
      <c r="T7" s="453"/>
      <c r="U7" s="453"/>
      <c r="V7" s="453"/>
    </row>
    <row r="8" spans="3:22" ht="15">
      <c r="C8" s="3" t="s">
        <v>381</v>
      </c>
      <c r="D8" s="3" t="s">
        <v>323</v>
      </c>
      <c r="E8" s="339" t="s">
        <v>41</v>
      </c>
      <c r="F8" s="3" t="s">
        <v>333</v>
      </c>
      <c r="G8" s="299">
        <v>198805307</v>
      </c>
      <c r="H8" s="339">
        <v>40196</v>
      </c>
      <c r="I8" s="3" t="s">
        <v>33</v>
      </c>
      <c r="J8" s="3" t="s">
        <v>33</v>
      </c>
      <c r="K8" s="3" t="s">
        <v>33</v>
      </c>
      <c r="L8" s="3"/>
      <c r="M8" s="3" t="s">
        <v>33</v>
      </c>
      <c r="N8" s="248">
        <v>40491</v>
      </c>
      <c r="O8" s="451">
        <f>R8/N8</f>
        <v>0</v>
      </c>
      <c r="P8" s="454"/>
      <c r="Q8" s="454"/>
      <c r="R8" s="259">
        <v>0</v>
      </c>
      <c r="S8" s="452"/>
      <c r="T8" s="453"/>
      <c r="U8" s="453"/>
      <c r="V8" s="453"/>
    </row>
    <row r="9" spans="3:22" ht="15">
      <c r="C9" s="3" t="s">
        <v>381</v>
      </c>
      <c r="D9" s="3" t="s">
        <v>323</v>
      </c>
      <c r="E9" s="339" t="s">
        <v>41</v>
      </c>
      <c r="F9" s="3" t="s">
        <v>335</v>
      </c>
      <c r="G9" s="299">
        <v>198805307</v>
      </c>
      <c r="H9" s="339">
        <v>39128</v>
      </c>
      <c r="I9" s="3" t="s">
        <v>33</v>
      </c>
      <c r="J9" s="3" t="s">
        <v>33</v>
      </c>
      <c r="K9" s="3" t="s">
        <v>33</v>
      </c>
      <c r="L9" s="3"/>
      <c r="M9" s="3" t="s">
        <v>33</v>
      </c>
      <c r="N9" s="248">
        <v>24720</v>
      </c>
      <c r="O9" s="451">
        <f>R9/N9</f>
        <v>1</v>
      </c>
      <c r="P9" s="454"/>
      <c r="Q9" s="454"/>
      <c r="R9" s="259">
        <v>24720</v>
      </c>
      <c r="S9" s="452"/>
      <c r="T9" s="453"/>
      <c r="U9" s="453"/>
      <c r="V9" s="453"/>
    </row>
    <row r="10" spans="3:22" ht="15">
      <c r="C10" s="3" t="s">
        <v>381</v>
      </c>
      <c r="D10" s="3" t="s">
        <v>323</v>
      </c>
      <c r="E10" s="339" t="s">
        <v>89</v>
      </c>
      <c r="F10" s="3" t="s">
        <v>330</v>
      </c>
      <c r="G10" s="299">
        <v>198805308</v>
      </c>
      <c r="H10" s="339">
        <v>39378</v>
      </c>
      <c r="I10" s="444" t="s">
        <v>33</v>
      </c>
      <c r="J10" s="444" t="s">
        <v>33</v>
      </c>
      <c r="K10" s="444" t="s">
        <v>33</v>
      </c>
      <c r="L10" s="444"/>
      <c r="M10" s="515" t="s">
        <v>33</v>
      </c>
      <c r="N10" s="248">
        <v>163236</v>
      </c>
      <c r="O10" s="451">
        <f>Q10/N10</f>
        <v>0</v>
      </c>
      <c r="P10" s="454"/>
      <c r="Q10" s="259">
        <v>0</v>
      </c>
      <c r="R10" s="454"/>
      <c r="S10" s="452"/>
      <c r="T10" s="453"/>
      <c r="U10" s="453"/>
      <c r="V10" s="453"/>
    </row>
    <row r="11" spans="3:22" ht="15">
      <c r="C11" s="3" t="s">
        <v>381</v>
      </c>
      <c r="D11" s="3" t="s">
        <v>323</v>
      </c>
      <c r="E11" s="339" t="s">
        <v>89</v>
      </c>
      <c r="F11" s="3" t="s">
        <v>332</v>
      </c>
      <c r="G11" s="299">
        <v>198805308</v>
      </c>
      <c r="H11" s="339">
        <v>39123</v>
      </c>
      <c r="I11" s="444" t="s">
        <v>33</v>
      </c>
      <c r="J11" s="444" t="s">
        <v>33</v>
      </c>
      <c r="K11" s="444" t="s">
        <v>33</v>
      </c>
      <c r="L11" s="444"/>
      <c r="M11" s="515" t="s">
        <v>33</v>
      </c>
      <c r="N11" s="248">
        <v>166587</v>
      </c>
      <c r="O11" s="451">
        <f>Q11/N11</f>
        <v>0</v>
      </c>
      <c r="P11" s="454"/>
      <c r="Q11" s="259">
        <v>0</v>
      </c>
      <c r="R11" s="454"/>
      <c r="S11" s="452"/>
      <c r="T11" s="453"/>
      <c r="U11" s="453"/>
      <c r="V11" s="453"/>
    </row>
    <row r="12" spans="3:22" ht="15">
      <c r="C12" s="3" t="s">
        <v>381</v>
      </c>
      <c r="D12" s="3" t="s">
        <v>323</v>
      </c>
      <c r="E12" s="339" t="s">
        <v>89</v>
      </c>
      <c r="F12" s="3" t="s">
        <v>331</v>
      </c>
      <c r="G12" s="299">
        <v>198805308</v>
      </c>
      <c r="H12" s="339">
        <v>39162</v>
      </c>
      <c r="I12" s="444" t="s">
        <v>33</v>
      </c>
      <c r="J12" s="301" t="s">
        <v>396</v>
      </c>
      <c r="K12" s="444" t="s">
        <v>33</v>
      </c>
      <c r="L12" s="444"/>
      <c r="M12" s="515" t="s">
        <v>33</v>
      </c>
      <c r="N12" s="248">
        <v>207974</v>
      </c>
      <c r="O12" s="451">
        <f>P12/N12</f>
        <v>0.6466866050564013</v>
      </c>
      <c r="P12" s="259">
        <v>134494</v>
      </c>
      <c r="Q12" s="454"/>
      <c r="R12" s="454"/>
      <c r="S12" s="452"/>
      <c r="T12" s="453"/>
      <c r="U12" s="453"/>
      <c r="V12" s="453"/>
    </row>
    <row r="13" spans="3:22" ht="15">
      <c r="C13" s="3" t="s">
        <v>381</v>
      </c>
      <c r="D13" s="3" t="s">
        <v>323</v>
      </c>
      <c r="E13" s="339" t="s">
        <v>328</v>
      </c>
      <c r="F13" s="3" t="s">
        <v>329</v>
      </c>
      <c r="G13" s="299">
        <v>198805308</v>
      </c>
      <c r="H13" s="339">
        <v>39618</v>
      </c>
      <c r="I13" s="444" t="s">
        <v>33</v>
      </c>
      <c r="J13" s="444" t="s">
        <v>33</v>
      </c>
      <c r="K13" s="444" t="s">
        <v>33</v>
      </c>
      <c r="L13" s="444"/>
      <c r="M13" s="444" t="s">
        <v>33</v>
      </c>
      <c r="N13" s="248">
        <v>46578</v>
      </c>
      <c r="O13" s="451">
        <f>P13/N13</f>
        <v>0</v>
      </c>
      <c r="P13" s="259">
        <v>0</v>
      </c>
      <c r="Q13" s="454"/>
      <c r="R13" s="454"/>
      <c r="S13" s="452"/>
      <c r="T13" s="453"/>
      <c r="U13" s="453"/>
      <c r="V13" s="453"/>
    </row>
    <row r="14" spans="3:22" ht="15">
      <c r="C14" s="3" t="s">
        <v>381</v>
      </c>
      <c r="D14" s="3" t="s">
        <v>385</v>
      </c>
      <c r="E14" s="339" t="s">
        <v>384</v>
      </c>
      <c r="F14" s="3" t="s">
        <v>383</v>
      </c>
      <c r="G14" s="299">
        <v>199801900</v>
      </c>
      <c r="H14" s="339">
        <v>39493</v>
      </c>
      <c r="I14" s="444" t="s">
        <v>33</v>
      </c>
      <c r="J14" s="444" t="s">
        <v>33</v>
      </c>
      <c r="K14" s="444" t="s">
        <v>33</v>
      </c>
      <c r="L14" s="444"/>
      <c r="M14" s="444" t="s">
        <v>33</v>
      </c>
      <c r="N14" s="248">
        <v>181998</v>
      </c>
      <c r="O14" s="451">
        <f>R14/N14</f>
        <v>0.017967230409125377</v>
      </c>
      <c r="P14" s="454"/>
      <c r="Q14" s="454"/>
      <c r="R14" s="259">
        <v>3270</v>
      </c>
      <c r="S14" s="452"/>
      <c r="T14" s="453"/>
      <c r="U14" s="453"/>
      <c r="V14" s="453"/>
    </row>
    <row r="15" spans="3:22" ht="15">
      <c r="C15" s="3" t="s">
        <v>381</v>
      </c>
      <c r="D15" s="3" t="s">
        <v>385</v>
      </c>
      <c r="E15" s="339" t="s">
        <v>154</v>
      </c>
      <c r="F15" s="3" t="s">
        <v>383</v>
      </c>
      <c r="G15" s="299">
        <v>199801900</v>
      </c>
      <c r="H15" s="339">
        <v>41041</v>
      </c>
      <c r="I15" s="444" t="s">
        <v>33</v>
      </c>
      <c r="J15" s="444" t="s">
        <v>33</v>
      </c>
      <c r="K15" s="444" t="s">
        <v>33</v>
      </c>
      <c r="L15" s="444"/>
      <c r="M15" s="444" t="s">
        <v>33</v>
      </c>
      <c r="N15" s="248">
        <v>30000</v>
      </c>
      <c r="O15" s="451">
        <f>R15/N15</f>
        <v>0.37333333333333335</v>
      </c>
      <c r="P15" s="454"/>
      <c r="Q15" s="454"/>
      <c r="R15" s="259">
        <v>11200</v>
      </c>
      <c r="S15" s="452"/>
      <c r="T15" s="453"/>
      <c r="U15" s="453"/>
      <c r="V15" s="453"/>
    </row>
    <row r="16" spans="3:22" ht="15">
      <c r="C16" s="3" t="s">
        <v>381</v>
      </c>
      <c r="D16" s="3" t="s">
        <v>385</v>
      </c>
      <c r="E16" s="339" t="s">
        <v>43</v>
      </c>
      <c r="F16" s="3" t="s">
        <v>383</v>
      </c>
      <c r="G16" s="299">
        <v>199801900</v>
      </c>
      <c r="H16" s="339">
        <v>41038</v>
      </c>
      <c r="I16" s="444" t="s">
        <v>33</v>
      </c>
      <c r="J16" s="444" t="s">
        <v>33</v>
      </c>
      <c r="K16" s="444" t="s">
        <v>33</v>
      </c>
      <c r="L16" s="444"/>
      <c r="M16" s="444" t="s">
        <v>33</v>
      </c>
      <c r="N16" s="248">
        <v>51731</v>
      </c>
      <c r="O16" s="451">
        <f>R16/N16</f>
        <v>1</v>
      </c>
      <c r="P16" s="454"/>
      <c r="Q16" s="454"/>
      <c r="R16" s="259">
        <v>51731</v>
      </c>
      <c r="S16" s="452"/>
      <c r="T16" s="453"/>
      <c r="U16" s="453"/>
      <c r="V16" s="453"/>
    </row>
    <row r="17" spans="3:22" ht="90">
      <c r="C17" s="3" t="s">
        <v>381</v>
      </c>
      <c r="E17" s="339" t="s">
        <v>26</v>
      </c>
      <c r="F17" s="3" t="s">
        <v>383</v>
      </c>
      <c r="G17" s="299">
        <v>199801900</v>
      </c>
      <c r="H17" s="339">
        <v>38921</v>
      </c>
      <c r="I17" s="516" t="s">
        <v>667</v>
      </c>
      <c r="J17" s="301" t="s">
        <v>396</v>
      </c>
      <c r="K17" s="444" t="s">
        <v>33</v>
      </c>
      <c r="L17" s="444"/>
      <c r="M17" s="444" t="s">
        <v>33</v>
      </c>
      <c r="N17" s="248">
        <v>141199</v>
      </c>
      <c r="O17" s="451">
        <f>P17/N17</f>
        <v>1</v>
      </c>
      <c r="P17" s="259">
        <v>141199</v>
      </c>
      <c r="Q17" s="454"/>
      <c r="R17" s="454"/>
      <c r="S17" s="452"/>
      <c r="T17" s="453"/>
      <c r="U17" s="453"/>
      <c r="V17" s="453"/>
    </row>
    <row r="18" spans="3:22" ht="15">
      <c r="C18" s="3" t="s">
        <v>381</v>
      </c>
      <c r="D18" s="3" t="s">
        <v>323</v>
      </c>
      <c r="E18" s="339" t="s">
        <v>593</v>
      </c>
      <c r="F18" s="3" t="s">
        <v>325</v>
      </c>
      <c r="G18" s="299">
        <v>199802100</v>
      </c>
      <c r="H18" s="339">
        <v>39362</v>
      </c>
      <c r="I18" s="444" t="s">
        <v>33</v>
      </c>
      <c r="J18" s="444" t="s">
        <v>33</v>
      </c>
      <c r="K18" s="444"/>
      <c r="L18" s="444"/>
      <c r="M18" s="444" t="s">
        <v>33</v>
      </c>
      <c r="N18" s="248">
        <v>560626</v>
      </c>
      <c r="O18" s="451">
        <f>R18/N18</f>
        <v>0</v>
      </c>
      <c r="P18" s="454"/>
      <c r="Q18" s="454"/>
      <c r="R18" s="259">
        <v>0</v>
      </c>
      <c r="S18" s="452"/>
      <c r="T18" s="453"/>
      <c r="U18" s="453"/>
      <c r="V18" s="453"/>
    </row>
    <row r="19" spans="3:22" ht="15">
      <c r="C19" s="3" t="s">
        <v>381</v>
      </c>
      <c r="D19" s="3" t="s">
        <v>323</v>
      </c>
      <c r="E19" s="339" t="s">
        <v>593</v>
      </c>
      <c r="F19" s="3" t="s">
        <v>324</v>
      </c>
      <c r="G19" s="299">
        <v>199802100</v>
      </c>
      <c r="H19" s="339">
        <v>39395</v>
      </c>
      <c r="I19" s="444" t="s">
        <v>33</v>
      </c>
      <c r="J19" s="444" t="s">
        <v>33</v>
      </c>
      <c r="K19" s="444"/>
      <c r="L19" s="444"/>
      <c r="M19" s="444" t="s">
        <v>33</v>
      </c>
      <c r="N19" s="248">
        <v>322892</v>
      </c>
      <c r="O19" s="451">
        <f>R19/N19</f>
        <v>0.154850538260471</v>
      </c>
      <c r="P19" s="479"/>
      <c r="Q19" s="454"/>
      <c r="R19" s="259">
        <v>50000</v>
      </c>
      <c r="S19" s="452"/>
      <c r="T19" s="453"/>
      <c r="U19" s="453"/>
      <c r="V19" s="453"/>
    </row>
    <row r="20" spans="3:22" ht="15">
      <c r="C20" s="3" t="s">
        <v>381</v>
      </c>
      <c r="D20" s="3" t="s">
        <v>386</v>
      </c>
      <c r="E20" s="339" t="s">
        <v>388</v>
      </c>
      <c r="F20" s="3" t="s">
        <v>389</v>
      </c>
      <c r="G20" s="299">
        <v>199902500</v>
      </c>
      <c r="H20" s="339">
        <v>36949</v>
      </c>
      <c r="I20" s="444" t="s">
        <v>33</v>
      </c>
      <c r="J20" s="444" t="s">
        <v>33</v>
      </c>
      <c r="K20" s="444" t="s">
        <v>33</v>
      </c>
      <c r="L20" s="444"/>
      <c r="M20" s="444" t="s">
        <v>33</v>
      </c>
      <c r="N20" s="248">
        <v>50000</v>
      </c>
      <c r="O20" s="451">
        <f>R20/N20</f>
        <v>0</v>
      </c>
      <c r="P20" s="454"/>
      <c r="Q20" s="454"/>
      <c r="R20" s="259">
        <v>0</v>
      </c>
      <c r="S20" s="452"/>
      <c r="T20" s="453"/>
      <c r="U20" s="453"/>
      <c r="V20" s="453"/>
    </row>
    <row r="21" spans="3:22" ht="15">
      <c r="C21" s="3" t="s">
        <v>381</v>
      </c>
      <c r="D21" s="3" t="s">
        <v>386</v>
      </c>
      <c r="E21" s="339" t="s">
        <v>154</v>
      </c>
      <c r="F21" s="3" t="s">
        <v>387</v>
      </c>
      <c r="G21" s="299">
        <v>199902500</v>
      </c>
      <c r="H21" s="339">
        <v>38539</v>
      </c>
      <c r="I21" s="444" t="s">
        <v>33</v>
      </c>
      <c r="J21" s="444" t="s">
        <v>33</v>
      </c>
      <c r="K21" s="444" t="s">
        <v>33</v>
      </c>
      <c r="L21" s="444"/>
      <c r="M21" s="444" t="s">
        <v>33</v>
      </c>
      <c r="N21" s="248">
        <v>100000</v>
      </c>
      <c r="O21" s="451">
        <f>R21/N21</f>
        <v>0</v>
      </c>
      <c r="P21" s="454"/>
      <c r="Q21" s="454"/>
      <c r="R21" s="259">
        <v>0</v>
      </c>
      <c r="S21" s="452"/>
      <c r="T21" s="453"/>
      <c r="U21" s="453"/>
      <c r="V21" s="453"/>
    </row>
    <row r="22" spans="3:22" ht="15">
      <c r="C22" s="3" t="s">
        <v>381</v>
      </c>
      <c r="D22" s="3" t="s">
        <v>386</v>
      </c>
      <c r="E22" s="339" t="s">
        <v>154</v>
      </c>
      <c r="F22" s="3" t="s">
        <v>387</v>
      </c>
      <c r="G22" s="299">
        <v>199902500</v>
      </c>
      <c r="H22" s="339">
        <v>26198</v>
      </c>
      <c r="I22" s="444" t="s">
        <v>33</v>
      </c>
      <c r="J22" s="444" t="s">
        <v>33</v>
      </c>
      <c r="K22" s="444" t="s">
        <v>33</v>
      </c>
      <c r="L22" s="444"/>
      <c r="M22" s="444" t="s">
        <v>33</v>
      </c>
      <c r="N22" s="248">
        <v>235000</v>
      </c>
      <c r="O22" s="451">
        <f>R22/N22</f>
        <v>0</v>
      </c>
      <c r="P22" s="454"/>
      <c r="Q22" s="454"/>
      <c r="R22" s="259">
        <v>0</v>
      </c>
      <c r="S22" s="452"/>
      <c r="T22" s="453"/>
      <c r="U22" s="453"/>
      <c r="V22" s="453"/>
    </row>
    <row r="23" spans="3:22" ht="15">
      <c r="C23" s="3" t="s">
        <v>381</v>
      </c>
      <c r="D23" s="12" t="s">
        <v>459</v>
      </c>
      <c r="E23" s="443" t="s">
        <v>41</v>
      </c>
      <c r="F23" s="12" t="s">
        <v>458</v>
      </c>
      <c r="G23" s="299">
        <v>200001200</v>
      </c>
      <c r="H23" s="339">
        <v>35112</v>
      </c>
      <c r="I23" s="444" t="s">
        <v>33</v>
      </c>
      <c r="J23" s="301" t="s">
        <v>396</v>
      </c>
      <c r="K23" s="444" t="s">
        <v>33</v>
      </c>
      <c r="L23" s="446"/>
      <c r="M23" s="444" t="s">
        <v>33</v>
      </c>
      <c r="N23" s="466">
        <v>131944</v>
      </c>
      <c r="O23" s="451">
        <f>P23/N23</f>
        <v>1</v>
      </c>
      <c r="P23" s="259">
        <v>131944</v>
      </c>
      <c r="Q23" s="454"/>
      <c r="R23" s="454"/>
      <c r="S23" s="452"/>
      <c r="T23" s="453"/>
      <c r="U23" s="453"/>
      <c r="V23" s="453"/>
    </row>
    <row r="24" spans="3:22" ht="15">
      <c r="C24" s="3" t="s">
        <v>381</v>
      </c>
      <c r="D24" s="3" t="s">
        <v>464</v>
      </c>
      <c r="E24" s="443" t="s">
        <v>191</v>
      </c>
      <c r="F24" s="12" t="s">
        <v>465</v>
      </c>
      <c r="G24" s="299">
        <v>200105300</v>
      </c>
      <c r="H24" s="339">
        <v>39075</v>
      </c>
      <c r="I24" s="517" t="s">
        <v>737</v>
      </c>
      <c r="J24" s="301" t="s">
        <v>396</v>
      </c>
      <c r="K24" s="444" t="s">
        <v>33</v>
      </c>
      <c r="L24" s="446"/>
      <c r="M24" s="444" t="s">
        <v>33</v>
      </c>
      <c r="N24" s="466">
        <v>158033</v>
      </c>
      <c r="O24" s="451">
        <f>P24/N24</f>
        <v>0.47458442224092434</v>
      </c>
      <c r="P24" s="259">
        <v>75000</v>
      </c>
      <c r="Q24" s="356"/>
      <c r="R24" s="356"/>
      <c r="S24" s="471"/>
      <c r="T24" s="346"/>
      <c r="U24" s="346"/>
      <c r="V24" s="346"/>
    </row>
    <row r="25" spans="3:22" s="41" customFormat="1" ht="15">
      <c r="C25" s="3" t="s">
        <v>381</v>
      </c>
      <c r="D25" s="3" t="s">
        <v>390</v>
      </c>
      <c r="E25" s="339" t="s">
        <v>14</v>
      </c>
      <c r="F25" s="3" t="s">
        <v>394</v>
      </c>
      <c r="G25" s="299">
        <v>200301000</v>
      </c>
      <c r="H25" s="339">
        <v>41894</v>
      </c>
      <c r="I25" s="444" t="s">
        <v>33</v>
      </c>
      <c r="J25" s="444" t="s">
        <v>33</v>
      </c>
      <c r="K25" s="444" t="s">
        <v>33</v>
      </c>
      <c r="L25" s="444"/>
      <c r="M25" s="444" t="s">
        <v>33</v>
      </c>
      <c r="N25" s="248">
        <v>264161</v>
      </c>
      <c r="O25" s="451">
        <f>R25/N25</f>
        <v>1</v>
      </c>
      <c r="P25" s="454"/>
      <c r="Q25" s="454"/>
      <c r="R25" s="259">
        <v>264161</v>
      </c>
      <c r="S25" s="452"/>
      <c r="T25" s="453"/>
      <c r="U25" s="453"/>
      <c r="V25" s="453"/>
    </row>
    <row r="26" spans="3:22" ht="15">
      <c r="C26" s="3" t="s">
        <v>381</v>
      </c>
      <c r="D26" s="3" t="s">
        <v>390</v>
      </c>
      <c r="E26" s="339" t="s">
        <v>393</v>
      </c>
      <c r="F26" s="3" t="s">
        <v>394</v>
      </c>
      <c r="G26" s="299">
        <v>200301000</v>
      </c>
      <c r="H26" s="339">
        <v>42557</v>
      </c>
      <c r="I26" s="444" t="s">
        <v>33</v>
      </c>
      <c r="J26" s="444" t="s">
        <v>33</v>
      </c>
      <c r="K26" s="444" t="s">
        <v>33</v>
      </c>
      <c r="L26" s="444"/>
      <c r="M26" s="444" t="s">
        <v>33</v>
      </c>
      <c r="N26" s="248">
        <v>84660</v>
      </c>
      <c r="O26" s="451" t="e">
        <f>R26/N26</f>
        <v>#VALUE!</v>
      </c>
      <c r="P26" s="454"/>
      <c r="Q26" s="454"/>
      <c r="R26" s="259" t="s">
        <v>403</v>
      </c>
      <c r="S26" s="452"/>
      <c r="T26" s="453"/>
      <c r="U26" s="453"/>
      <c r="V26" s="453"/>
    </row>
    <row r="27" spans="3:22" ht="15">
      <c r="C27" s="3" t="s">
        <v>381</v>
      </c>
      <c r="D27" s="3" t="s">
        <v>390</v>
      </c>
      <c r="E27" s="339" t="s">
        <v>395</v>
      </c>
      <c r="F27" s="3" t="s">
        <v>394</v>
      </c>
      <c r="G27" s="299">
        <v>200301000</v>
      </c>
      <c r="H27" s="339">
        <v>38924</v>
      </c>
      <c r="I27" s="444" t="s">
        <v>33</v>
      </c>
      <c r="J27" s="444" t="s">
        <v>33</v>
      </c>
      <c r="K27" s="444" t="s">
        <v>33</v>
      </c>
      <c r="L27" s="444"/>
      <c r="M27" s="444" t="s">
        <v>33</v>
      </c>
      <c r="N27" s="248">
        <v>98180</v>
      </c>
      <c r="O27" s="451">
        <f>R27/N27</f>
        <v>0</v>
      </c>
      <c r="P27" s="454"/>
      <c r="Q27" s="454"/>
      <c r="R27" s="259">
        <v>0</v>
      </c>
      <c r="S27" s="452"/>
      <c r="T27" s="453"/>
      <c r="U27" s="453"/>
      <c r="V27" s="453"/>
    </row>
    <row r="28" spans="3:22" ht="15">
      <c r="C28" s="3" t="s">
        <v>381</v>
      </c>
      <c r="D28" s="3" t="s">
        <v>390</v>
      </c>
      <c r="E28" s="339" t="s">
        <v>188</v>
      </c>
      <c r="F28" s="3" t="s">
        <v>394</v>
      </c>
      <c r="G28" s="299">
        <v>200301000</v>
      </c>
      <c r="H28" s="339">
        <v>39112</v>
      </c>
      <c r="I28" s="444" t="s">
        <v>33</v>
      </c>
      <c r="J28" s="444" t="s">
        <v>33</v>
      </c>
      <c r="K28" s="444" t="s">
        <v>33</v>
      </c>
      <c r="L28" s="444"/>
      <c r="M28" s="444" t="s">
        <v>33</v>
      </c>
      <c r="N28" s="248">
        <v>158999</v>
      </c>
      <c r="O28" s="451">
        <f>R28/N28</f>
        <v>0</v>
      </c>
      <c r="P28" s="454"/>
      <c r="Q28" s="454"/>
      <c r="R28" s="259">
        <v>0</v>
      </c>
      <c r="S28" s="452"/>
      <c r="T28" s="453"/>
      <c r="U28" s="453"/>
      <c r="V28" s="453"/>
    </row>
    <row r="29" spans="3:22" ht="15">
      <c r="C29" s="3" t="s">
        <v>381</v>
      </c>
      <c r="D29" s="3" t="s">
        <v>390</v>
      </c>
      <c r="E29" s="339" t="s">
        <v>391</v>
      </c>
      <c r="F29" s="3" t="s">
        <v>392</v>
      </c>
      <c r="G29" s="299">
        <v>200301300</v>
      </c>
      <c r="H29" s="339">
        <v>41895</v>
      </c>
      <c r="I29" s="516">
        <v>56.3</v>
      </c>
      <c r="J29" s="444" t="s">
        <v>33</v>
      </c>
      <c r="K29" s="444" t="s">
        <v>33</v>
      </c>
      <c r="L29" s="444"/>
      <c r="M29" s="444" t="s">
        <v>33</v>
      </c>
      <c r="N29" s="248">
        <v>338000</v>
      </c>
      <c r="O29" s="451">
        <f>R29/N29</f>
        <v>0</v>
      </c>
      <c r="P29" s="452"/>
      <c r="Q29" s="452"/>
      <c r="R29" s="261">
        <v>0</v>
      </c>
      <c r="S29" s="452"/>
      <c r="T29" s="453"/>
      <c r="U29" s="453"/>
      <c r="V29" s="453"/>
    </row>
    <row r="30" spans="3:22" ht="15">
      <c r="C30" s="3" t="s">
        <v>381</v>
      </c>
      <c r="D30" s="3" t="s">
        <v>323</v>
      </c>
      <c r="E30" s="339" t="s">
        <v>413</v>
      </c>
      <c r="F30" s="3" t="s">
        <v>414</v>
      </c>
      <c r="G30" s="299">
        <v>200305400</v>
      </c>
      <c r="H30" s="339">
        <v>39163</v>
      </c>
      <c r="I30" s="444" t="s">
        <v>33</v>
      </c>
      <c r="J30" s="444" t="s">
        <v>33</v>
      </c>
      <c r="K30" s="444" t="s">
        <v>33</v>
      </c>
      <c r="L30" s="517" t="s">
        <v>396</v>
      </c>
      <c r="M30" s="444" t="s">
        <v>33</v>
      </c>
      <c r="N30" s="248">
        <v>235177</v>
      </c>
      <c r="O30" s="451">
        <f>Q30/N30</f>
        <v>1</v>
      </c>
      <c r="P30" s="454"/>
      <c r="Q30" s="259">
        <v>235177</v>
      </c>
      <c r="R30" s="454"/>
      <c r="S30" s="452"/>
      <c r="T30" s="453"/>
      <c r="U30" s="453"/>
      <c r="V30" s="453"/>
    </row>
    <row r="31" spans="3:22" ht="15">
      <c r="C31" s="3" t="s">
        <v>381</v>
      </c>
      <c r="D31" s="4" t="s">
        <v>415</v>
      </c>
      <c r="E31" s="339" t="s">
        <v>41</v>
      </c>
      <c r="F31" s="3" t="s">
        <v>738</v>
      </c>
      <c r="G31" s="299">
        <v>200306300</v>
      </c>
      <c r="H31" s="339">
        <v>40846</v>
      </c>
      <c r="I31" s="444" t="s">
        <v>33</v>
      </c>
      <c r="J31" s="517" t="s">
        <v>396</v>
      </c>
      <c r="K31" s="444" t="s">
        <v>33</v>
      </c>
      <c r="L31" s="444"/>
      <c r="M31" s="444" t="s">
        <v>33</v>
      </c>
      <c r="N31" s="248">
        <v>469840</v>
      </c>
      <c r="O31" s="451">
        <f>P31/N31</f>
        <v>1</v>
      </c>
      <c r="P31" s="259">
        <v>469840</v>
      </c>
      <c r="Q31" s="454"/>
      <c r="R31" s="454"/>
      <c r="S31" s="452"/>
      <c r="T31" s="453"/>
      <c r="U31" s="453"/>
      <c r="V31" s="453"/>
    </row>
    <row r="32" spans="3:22" ht="15">
      <c r="C32" s="3" t="s">
        <v>381</v>
      </c>
      <c r="D32" s="3" t="s">
        <v>385</v>
      </c>
      <c r="E32" s="3" t="s">
        <v>154</v>
      </c>
      <c r="F32" s="3" t="s">
        <v>382</v>
      </c>
      <c r="G32" s="299">
        <v>200707700</v>
      </c>
      <c r="H32" s="339">
        <v>33564</v>
      </c>
      <c r="I32" s="444" t="s">
        <v>33</v>
      </c>
      <c r="J32" s="444" t="s">
        <v>33</v>
      </c>
      <c r="K32" s="444" t="s">
        <v>33</v>
      </c>
      <c r="L32" s="444"/>
      <c r="M32" s="444" t="s">
        <v>33</v>
      </c>
      <c r="N32" s="248">
        <v>2278500</v>
      </c>
      <c r="O32" s="451">
        <f>R32/N32</f>
        <v>0.021505376344086023</v>
      </c>
      <c r="P32" s="454"/>
      <c r="Q32" s="454"/>
      <c r="R32" s="259">
        <v>49000</v>
      </c>
      <c r="S32" s="452"/>
      <c r="T32" s="453"/>
      <c r="U32" s="453"/>
      <c r="V32" s="453"/>
    </row>
    <row r="33" spans="3:22" ht="15">
      <c r="C33" s="3"/>
      <c r="D33" s="3"/>
      <c r="E33" s="3"/>
      <c r="F33" s="16" t="s">
        <v>753</v>
      </c>
      <c r="G33" s="32"/>
      <c r="H33" s="3"/>
      <c r="I33" s="3"/>
      <c r="J33" s="3"/>
      <c r="K33" s="3"/>
      <c r="L33" s="3"/>
      <c r="M33" s="3"/>
      <c r="N33" s="493">
        <f>SUM(N4:N32)</f>
        <v>8165801</v>
      </c>
      <c r="O33" s="74"/>
      <c r="P33" s="493">
        <f aca="true" t="shared" si="0" ref="P33:V33">SUM(P4:P32)</f>
        <v>1916127</v>
      </c>
      <c r="Q33" s="493">
        <f t="shared" si="0"/>
        <v>235177</v>
      </c>
      <c r="R33" s="493">
        <f t="shared" si="0"/>
        <v>454082</v>
      </c>
      <c r="S33" s="493">
        <f t="shared" si="0"/>
        <v>0</v>
      </c>
      <c r="T33" s="493">
        <f t="shared" si="0"/>
        <v>0</v>
      </c>
      <c r="U33" s="493">
        <f t="shared" si="0"/>
        <v>0</v>
      </c>
      <c r="V33" s="493">
        <f t="shared" si="0"/>
        <v>0</v>
      </c>
    </row>
    <row r="34" spans="3:22" ht="11.25">
      <c r="C34" s="3"/>
      <c r="D34" s="3"/>
      <c r="E34" s="3"/>
      <c r="F34" s="3"/>
      <c r="G34" s="32"/>
      <c r="H34" s="3"/>
      <c r="I34" s="3"/>
      <c r="J34" s="3"/>
      <c r="K34" s="3"/>
      <c r="L34" s="3"/>
      <c r="M34" s="3"/>
      <c r="N34" s="68"/>
      <c r="O34" s="74"/>
      <c r="P34" s="39"/>
      <c r="Q34" s="39"/>
      <c r="R34" s="39"/>
      <c r="S34" s="7"/>
      <c r="T34" s="3"/>
      <c r="U34" s="3"/>
      <c r="V34" s="3"/>
    </row>
    <row r="35" spans="3:22" ht="11.25">
      <c r="C35" s="3"/>
      <c r="D35" s="16" t="s">
        <v>749</v>
      </c>
      <c r="H35" s="3"/>
      <c r="I35" s="3"/>
      <c r="J35" s="3"/>
      <c r="K35" s="3"/>
      <c r="L35" s="3"/>
      <c r="M35" s="3"/>
      <c r="N35" s="68"/>
      <c r="O35" s="74"/>
      <c r="P35" s="39"/>
      <c r="Q35" s="39"/>
      <c r="R35" s="39"/>
      <c r="S35" s="7"/>
      <c r="T35" s="3"/>
      <c r="U35" s="3"/>
      <c r="V35" s="3"/>
    </row>
    <row r="36" spans="3:22" ht="33.75">
      <c r="C36" s="3"/>
      <c r="D36" s="3"/>
      <c r="E36" s="3" t="s">
        <v>26</v>
      </c>
      <c r="F36" s="4" t="s">
        <v>759</v>
      </c>
      <c r="G36" s="32" t="s">
        <v>750</v>
      </c>
      <c r="H36" s="3"/>
      <c r="I36" s="3"/>
      <c r="J36" s="3"/>
      <c r="K36" s="3"/>
      <c r="L36" s="3"/>
      <c r="M36" s="3"/>
      <c r="N36" s="68"/>
      <c r="O36" s="74"/>
      <c r="P36" s="39"/>
      <c r="Q36" s="39"/>
      <c r="R36" s="39"/>
      <c r="S36" s="7"/>
      <c r="T36" s="3"/>
      <c r="U36" s="3"/>
      <c r="V36" s="3"/>
    </row>
    <row r="37" spans="3:22" ht="33.75">
      <c r="C37" s="3"/>
      <c r="D37" s="3"/>
      <c r="E37" s="3" t="s">
        <v>89</v>
      </c>
      <c r="F37" s="4" t="s">
        <v>760</v>
      </c>
      <c r="G37" s="32" t="s">
        <v>761</v>
      </c>
      <c r="H37" s="3"/>
      <c r="I37" s="3"/>
      <c r="J37" s="3"/>
      <c r="K37" s="3"/>
      <c r="L37" s="3"/>
      <c r="M37" s="3"/>
      <c r="N37" s="68"/>
      <c r="O37" s="74"/>
      <c r="P37" s="39"/>
      <c r="Q37" s="39"/>
      <c r="R37" s="39"/>
      <c r="S37" s="7"/>
      <c r="T37" s="3"/>
      <c r="U37" s="3"/>
      <c r="V37" s="3"/>
    </row>
    <row r="38" spans="3:22" ht="22.5">
      <c r="C38" s="3"/>
      <c r="D38" s="3"/>
      <c r="E38" s="3" t="s">
        <v>26</v>
      </c>
      <c r="F38" s="4" t="s">
        <v>762</v>
      </c>
      <c r="G38" s="32" t="s">
        <v>763</v>
      </c>
      <c r="H38" s="3"/>
      <c r="I38" s="3"/>
      <c r="J38" s="3"/>
      <c r="K38" s="3"/>
      <c r="L38" s="3"/>
      <c r="M38" s="3"/>
      <c r="N38" s="68"/>
      <c r="O38" s="74"/>
      <c r="P38" s="39"/>
      <c r="Q38" s="39"/>
      <c r="R38" s="39"/>
      <c r="S38" s="7"/>
      <c r="T38" s="3"/>
      <c r="U38" s="3"/>
      <c r="V38" s="3"/>
    </row>
    <row r="39" spans="3:22" ht="22.5">
      <c r="C39" s="3"/>
      <c r="D39" s="3"/>
      <c r="E39" s="3" t="s">
        <v>26</v>
      </c>
      <c r="F39" s="4" t="s">
        <v>764</v>
      </c>
      <c r="G39" s="32" t="s">
        <v>765</v>
      </c>
      <c r="H39" s="3"/>
      <c r="I39" s="3"/>
      <c r="J39" s="3"/>
      <c r="K39" s="3"/>
      <c r="L39" s="3"/>
      <c r="M39" s="3"/>
      <c r="N39" s="68"/>
      <c r="O39" s="74"/>
      <c r="P39" s="39"/>
      <c r="Q39" s="39"/>
      <c r="R39" s="39"/>
      <c r="S39" s="7"/>
      <c r="T39" s="3"/>
      <c r="U39" s="3"/>
      <c r="V39" s="3"/>
    </row>
    <row r="40" spans="3:22" ht="22.5">
      <c r="C40" s="3"/>
      <c r="D40" s="3"/>
      <c r="E40" s="3" t="s">
        <v>89</v>
      </c>
      <c r="F40" s="4" t="s">
        <v>766</v>
      </c>
      <c r="G40" s="32" t="s">
        <v>767</v>
      </c>
      <c r="H40" s="3"/>
      <c r="I40" s="3"/>
      <c r="J40" s="3"/>
      <c r="K40" s="3"/>
      <c r="L40" s="3"/>
      <c r="M40" s="3"/>
      <c r="N40" s="68"/>
      <c r="O40" s="74"/>
      <c r="P40" s="39"/>
      <c r="Q40" s="39"/>
      <c r="R40" s="39"/>
      <c r="S40" s="7"/>
      <c r="T40" s="3"/>
      <c r="U40" s="3"/>
      <c r="V40" s="3"/>
    </row>
    <row r="41" spans="3:22" ht="11.25">
      <c r="C41" s="3"/>
      <c r="D41" s="3"/>
      <c r="E41" s="3" t="s">
        <v>771</v>
      </c>
      <c r="F41" s="3" t="s">
        <v>768</v>
      </c>
      <c r="G41" s="32" t="s">
        <v>769</v>
      </c>
      <c r="H41" s="3"/>
      <c r="I41" s="3"/>
      <c r="J41" s="3"/>
      <c r="K41" s="3"/>
      <c r="L41" s="3"/>
      <c r="M41" s="3"/>
      <c r="N41" s="68">
        <v>300000</v>
      </c>
      <c r="O41" s="74"/>
      <c r="P41" s="39"/>
      <c r="Q41" s="39"/>
      <c r="R41" s="39"/>
      <c r="S41" s="7"/>
      <c r="T41" s="3"/>
      <c r="U41" s="3"/>
      <c r="V41" s="3"/>
    </row>
    <row r="42" spans="3:22" ht="15">
      <c r="C42" s="3"/>
      <c r="D42" s="4"/>
      <c r="E42" s="3" t="s">
        <v>770</v>
      </c>
      <c r="F42" s="3" t="s">
        <v>768</v>
      </c>
      <c r="G42" s="32" t="s">
        <v>14</v>
      </c>
      <c r="H42" s="3"/>
      <c r="I42" s="3"/>
      <c r="J42" s="3"/>
      <c r="K42" s="3"/>
      <c r="L42" s="3"/>
      <c r="M42" s="3"/>
      <c r="N42" s="68">
        <v>180000</v>
      </c>
      <c r="O42" s="74"/>
      <c r="P42" s="39"/>
      <c r="Q42" s="39"/>
      <c r="R42" s="39"/>
      <c r="S42" s="7"/>
      <c r="T42" s="3"/>
      <c r="U42" s="3"/>
      <c r="V42" s="3"/>
    </row>
    <row r="43" spans="3:22" ht="15">
      <c r="C43" s="3"/>
      <c r="D43" s="3"/>
      <c r="E43" s="3"/>
      <c r="F43" s="16"/>
      <c r="G43" s="32"/>
      <c r="H43" s="3"/>
      <c r="I43" s="16"/>
      <c r="J43" s="16"/>
      <c r="K43" s="16"/>
      <c r="L43" s="16"/>
      <c r="M43" s="16"/>
      <c r="N43" s="76"/>
      <c r="O43" s="77"/>
      <c r="P43" s="270"/>
      <c r="Q43" s="270"/>
      <c r="R43" s="270"/>
      <c r="S43" s="272"/>
      <c r="T43" s="1"/>
      <c r="U43" s="1"/>
      <c r="V43" s="1"/>
    </row>
    <row r="44" spans="3:22" ht="11.25">
      <c r="C44" s="3"/>
      <c r="D44" s="3"/>
      <c r="E44" s="3"/>
      <c r="F44" s="16"/>
      <c r="G44" s="123"/>
      <c r="H44" s="3"/>
      <c r="I44" s="16"/>
      <c r="J44" s="16"/>
      <c r="K44" s="16"/>
      <c r="L44" s="16"/>
      <c r="M44" s="16"/>
      <c r="N44" s="76"/>
      <c r="O44" s="77"/>
      <c r="P44" s="39"/>
      <c r="Q44" s="39"/>
      <c r="R44" s="39"/>
      <c r="S44" s="7"/>
      <c r="T44" s="3"/>
      <c r="U44" s="3"/>
      <c r="V44" s="3"/>
    </row>
    <row r="45" spans="3:22" ht="11.25">
      <c r="C45" s="3"/>
      <c r="D45" s="3"/>
      <c r="E45" s="3"/>
      <c r="F45" s="3"/>
      <c r="G45" s="123"/>
      <c r="H45" s="3"/>
      <c r="I45" s="3"/>
      <c r="J45" s="3"/>
      <c r="K45" s="3"/>
      <c r="L45" s="3"/>
      <c r="M45" s="3"/>
      <c r="N45" s="68"/>
      <c r="O45" s="74"/>
      <c r="P45" s="39"/>
      <c r="Q45" s="39"/>
      <c r="R45" s="39"/>
      <c r="S45" s="7"/>
      <c r="T45" s="3"/>
      <c r="U45" s="3"/>
      <c r="V45" s="3"/>
    </row>
    <row r="46" spans="3:22" ht="11.25">
      <c r="C46" s="3"/>
      <c r="D46" s="3"/>
      <c r="E46" s="3"/>
      <c r="F46" s="3"/>
      <c r="G46" s="123"/>
      <c r="H46" s="3"/>
      <c r="I46" s="3"/>
      <c r="J46" s="3"/>
      <c r="K46" s="3"/>
      <c r="L46" s="3"/>
      <c r="M46" s="3"/>
      <c r="N46" s="68"/>
      <c r="O46" s="74"/>
      <c r="P46" s="39"/>
      <c r="Q46" s="39"/>
      <c r="R46" s="39"/>
      <c r="S46" s="7"/>
      <c r="T46" s="3"/>
      <c r="U46" s="3"/>
      <c r="V46" s="3"/>
    </row>
    <row r="47" spans="3:22" ht="11.25">
      <c r="C47" s="16"/>
      <c r="D47" s="16"/>
      <c r="E47" s="16"/>
      <c r="F47" s="41"/>
      <c r="G47" s="153"/>
      <c r="H47" s="16"/>
      <c r="I47" s="41"/>
      <c r="J47" s="41"/>
      <c r="K47" s="41"/>
      <c r="L47" s="41"/>
      <c r="M47" s="41"/>
      <c r="N47" s="76"/>
      <c r="O47" s="77"/>
      <c r="P47" s="39"/>
      <c r="Q47" s="39"/>
      <c r="R47" s="39"/>
      <c r="S47" s="7"/>
      <c r="T47" s="3"/>
      <c r="U47" s="3"/>
      <c r="V47" s="3"/>
    </row>
    <row r="48" spans="3:22" ht="11.25">
      <c r="C48" s="3"/>
      <c r="D48" s="3"/>
      <c r="E48" s="3"/>
      <c r="F48" s="3"/>
      <c r="G48" s="123"/>
      <c r="H48" s="3"/>
      <c r="I48" s="3"/>
      <c r="J48" s="3"/>
      <c r="K48" s="3"/>
      <c r="L48" s="3"/>
      <c r="M48" s="3"/>
      <c r="N48" s="68"/>
      <c r="O48" s="74"/>
      <c r="P48" s="39"/>
      <c r="Q48" s="39"/>
      <c r="R48" s="39"/>
      <c r="S48" s="7"/>
      <c r="T48" s="3"/>
      <c r="U48" s="3"/>
      <c r="V48" s="3"/>
    </row>
    <row r="49" spans="3:22" ht="11.25">
      <c r="C49" s="3"/>
      <c r="D49" s="3"/>
      <c r="E49" s="3"/>
      <c r="G49" s="3"/>
      <c r="H49" s="3"/>
      <c r="N49" s="76"/>
      <c r="O49" s="77"/>
      <c r="P49" s="39"/>
      <c r="Q49" s="39"/>
      <c r="R49" s="39"/>
      <c r="S49" s="7"/>
      <c r="T49" s="3"/>
      <c r="U49" s="3"/>
      <c r="V49" s="3"/>
    </row>
    <row r="50" spans="3:22" ht="11.25">
      <c r="C50" s="3"/>
      <c r="D50" s="3"/>
      <c r="E50" s="3"/>
      <c r="F50" s="3"/>
      <c r="G50" s="3"/>
      <c r="H50" s="3"/>
      <c r="I50" s="3"/>
      <c r="J50" s="3"/>
      <c r="K50" s="3"/>
      <c r="L50" s="3"/>
      <c r="M50" s="3"/>
      <c r="N50" s="76"/>
      <c r="O50" s="77"/>
      <c r="P50" s="39"/>
      <c r="Q50" s="39"/>
      <c r="R50" s="39"/>
      <c r="S50" s="7"/>
      <c r="T50" s="3"/>
      <c r="U50" s="3"/>
      <c r="V50" s="3"/>
    </row>
    <row r="51" spans="5:22" ht="11.25">
      <c r="E51" s="3"/>
      <c r="F51" s="3"/>
      <c r="I51" s="3"/>
      <c r="J51" s="3"/>
      <c r="K51" s="3"/>
      <c r="L51" s="3"/>
      <c r="M51" s="3"/>
      <c r="N51" s="76"/>
      <c r="O51" s="77"/>
      <c r="P51" s="39"/>
      <c r="Q51" s="39"/>
      <c r="R51" s="39"/>
      <c r="S51" s="7"/>
      <c r="T51" s="3"/>
      <c r="U51" s="3"/>
      <c r="V51" s="3"/>
    </row>
    <row r="52" spans="5:15" ht="11.25">
      <c r="E52" s="3"/>
      <c r="F52" s="3"/>
      <c r="I52" s="3"/>
      <c r="J52" s="3"/>
      <c r="K52" s="3"/>
      <c r="L52" s="3"/>
      <c r="M52" s="3"/>
      <c r="N52" s="76"/>
      <c r="O52" s="77"/>
    </row>
  </sheetData>
  <sheetProtection/>
  <mergeCells count="5">
    <mergeCell ref="I2:M2"/>
    <mergeCell ref="C2:F2"/>
    <mergeCell ref="N2:R2"/>
    <mergeCell ref="T2:V2"/>
    <mergeCell ref="G2:H2"/>
  </mergeCells>
  <printOptions gridLines="1"/>
  <pageMargins left="0.7" right="0.7" top="0.75" bottom="0.75" header="0.3" footer="0.3"/>
  <pageSetup horizontalDpi="600" verticalDpi="600" orientation="landscape" paperSize="17" scale="70" r:id="rId1"/>
</worksheet>
</file>

<file path=xl/worksheets/sheet8.xml><?xml version="1.0" encoding="utf-8"?>
<worksheet xmlns="http://schemas.openxmlformats.org/spreadsheetml/2006/main" xmlns:r="http://schemas.openxmlformats.org/officeDocument/2006/relationships">
  <dimension ref="C2:V52"/>
  <sheetViews>
    <sheetView zoomScale="75" zoomScaleNormal="75" zoomScalePageLayoutView="0" workbookViewId="0" topLeftCell="G19">
      <selection activeCell="N4" sqref="N4"/>
    </sheetView>
  </sheetViews>
  <sheetFormatPr defaultColWidth="9.140625" defaultRowHeight="15"/>
  <cols>
    <col min="3" max="3" width="19.28125" style="0" customWidth="1"/>
    <col min="4" max="4" width="27.57421875" style="0" customWidth="1"/>
    <col min="5" max="5" width="17.57421875" style="0" customWidth="1"/>
    <col min="6" max="6" width="33.8515625" style="514" customWidth="1"/>
    <col min="7" max="7" width="12.28125" style="0" customWidth="1"/>
    <col min="8" max="13" width="11.28125" style="0" customWidth="1"/>
    <col min="14" max="14" width="14.57421875" style="130" customWidth="1"/>
    <col min="16" max="16" width="12.8515625" style="0" customWidth="1"/>
    <col min="17" max="17" width="14.140625" style="0" customWidth="1"/>
    <col min="18" max="18" width="13.8515625" style="0" customWidth="1"/>
    <col min="19" max="19" width="11.57421875" style="0" customWidth="1"/>
  </cols>
  <sheetData>
    <row r="1" ht="15"/>
    <row r="2" spans="3:22" ht="47.25" customHeight="1">
      <c r="C2" s="685" t="s">
        <v>813</v>
      </c>
      <c r="D2" s="676"/>
      <c r="E2" s="676"/>
      <c r="F2" s="676"/>
      <c r="G2" s="679" t="s">
        <v>643</v>
      </c>
      <c r="H2" s="679"/>
      <c r="I2" s="686" t="s">
        <v>633</v>
      </c>
      <c r="J2" s="687"/>
      <c r="K2" s="687"/>
      <c r="L2" s="687"/>
      <c r="M2" s="688"/>
      <c r="N2" s="677" t="s">
        <v>807</v>
      </c>
      <c r="O2" s="678"/>
      <c r="P2" s="678"/>
      <c r="Q2" s="678"/>
      <c r="R2" s="678"/>
      <c r="S2" s="553" t="s">
        <v>811</v>
      </c>
      <c r="T2" s="689" t="s">
        <v>810</v>
      </c>
      <c r="U2" s="690"/>
      <c r="V2" s="691"/>
    </row>
    <row r="3" spans="3:22" ht="90">
      <c r="C3" s="379" t="s">
        <v>652</v>
      </c>
      <c r="D3" s="379" t="s">
        <v>632</v>
      </c>
      <c r="E3" s="336" t="s">
        <v>12</v>
      </c>
      <c r="F3" s="379" t="s">
        <v>623</v>
      </c>
      <c r="G3" s="312" t="s">
        <v>621</v>
      </c>
      <c r="H3" s="228" t="s">
        <v>622</v>
      </c>
      <c r="I3" s="254" t="s">
        <v>672</v>
      </c>
      <c r="J3" s="252" t="s">
        <v>599</v>
      </c>
      <c r="K3" s="253" t="s">
        <v>598</v>
      </c>
      <c r="L3" s="255" t="s">
        <v>600</v>
      </c>
      <c r="M3" s="253" t="s">
        <v>695</v>
      </c>
      <c r="N3" s="481" t="s">
        <v>57</v>
      </c>
      <c r="O3" s="480" t="s">
        <v>49</v>
      </c>
      <c r="P3" s="268" t="s">
        <v>640</v>
      </c>
      <c r="Q3" s="268" t="s">
        <v>641</v>
      </c>
      <c r="R3" s="256" t="s">
        <v>642</v>
      </c>
      <c r="S3" s="548" t="s">
        <v>803</v>
      </c>
      <c r="T3" s="247" t="s">
        <v>640</v>
      </c>
      <c r="U3" s="229" t="s">
        <v>605</v>
      </c>
      <c r="V3" s="247" t="s">
        <v>653</v>
      </c>
    </row>
    <row r="4" spans="3:22" ht="15">
      <c r="C4" s="12" t="s">
        <v>696</v>
      </c>
      <c r="D4" s="12"/>
      <c r="E4" s="453" t="s">
        <v>191</v>
      </c>
      <c r="F4" s="4" t="s">
        <v>520</v>
      </c>
      <c r="G4" s="465">
        <v>198201301</v>
      </c>
      <c r="H4" s="453">
        <v>40810</v>
      </c>
      <c r="I4" s="569" t="s">
        <v>747</v>
      </c>
      <c r="J4" s="569" t="s">
        <v>396</v>
      </c>
      <c r="K4" s="489" t="s">
        <v>33</v>
      </c>
      <c r="L4" s="489" t="s">
        <v>33</v>
      </c>
      <c r="M4" s="489" t="s">
        <v>33</v>
      </c>
      <c r="N4" s="248">
        <v>2068477</v>
      </c>
      <c r="O4" s="488">
        <f aca="true" t="shared" si="0" ref="O4:O16">P4/N4</f>
        <v>1</v>
      </c>
      <c r="P4" s="248">
        <v>2068477</v>
      </c>
      <c r="Q4" s="489"/>
      <c r="R4" s="489"/>
      <c r="S4" s="489"/>
      <c r="T4" s="489"/>
      <c r="U4" s="489"/>
      <c r="V4" s="1"/>
    </row>
    <row r="5" spans="3:22" ht="15">
      <c r="C5" s="12" t="s">
        <v>696</v>
      </c>
      <c r="D5" s="3" t="s">
        <v>37</v>
      </c>
      <c r="E5" s="453" t="s">
        <v>89</v>
      </c>
      <c r="F5" s="4" t="s">
        <v>521</v>
      </c>
      <c r="G5" s="465">
        <v>198201302</v>
      </c>
      <c r="H5" s="453">
        <v>40905</v>
      </c>
      <c r="I5" s="569" t="s">
        <v>747</v>
      </c>
      <c r="J5" s="569" t="s">
        <v>396</v>
      </c>
      <c r="K5" s="489" t="s">
        <v>33</v>
      </c>
      <c r="L5" s="489" t="s">
        <v>33</v>
      </c>
      <c r="M5" s="489" t="s">
        <v>33</v>
      </c>
      <c r="N5" s="248">
        <v>217881</v>
      </c>
      <c r="O5" s="488">
        <f t="shared" si="0"/>
        <v>1</v>
      </c>
      <c r="P5" s="248">
        <v>217881</v>
      </c>
      <c r="Q5" s="489"/>
      <c r="R5" s="489"/>
      <c r="S5" s="489"/>
      <c r="T5" s="489"/>
      <c r="U5" s="489"/>
      <c r="V5" s="1"/>
    </row>
    <row r="6" spans="3:22" ht="15">
      <c r="C6" s="12" t="s">
        <v>696</v>
      </c>
      <c r="D6" s="12" t="s">
        <v>522</v>
      </c>
      <c r="E6" s="453" t="s">
        <v>41</v>
      </c>
      <c r="F6" s="4" t="s">
        <v>521</v>
      </c>
      <c r="G6" s="465">
        <v>198201303</v>
      </c>
      <c r="H6" s="453">
        <v>41043</v>
      </c>
      <c r="I6" s="569" t="s">
        <v>747</v>
      </c>
      <c r="J6" s="569" t="s">
        <v>396</v>
      </c>
      <c r="K6" s="489" t="s">
        <v>33</v>
      </c>
      <c r="L6" s="489" t="s">
        <v>33</v>
      </c>
      <c r="M6" s="489" t="s">
        <v>33</v>
      </c>
      <c r="N6" s="248">
        <v>93467</v>
      </c>
      <c r="O6" s="488">
        <f t="shared" si="0"/>
        <v>1</v>
      </c>
      <c r="P6" s="248">
        <v>93467</v>
      </c>
      <c r="Q6" s="489"/>
      <c r="R6" s="489"/>
      <c r="S6" s="489"/>
      <c r="T6" s="489"/>
      <c r="U6" s="489"/>
      <c r="V6" s="1"/>
    </row>
    <row r="7" spans="3:22" ht="15">
      <c r="C7" s="12" t="s">
        <v>696</v>
      </c>
      <c r="D7" s="3" t="s">
        <v>522</v>
      </c>
      <c r="E7" s="453" t="s">
        <v>26</v>
      </c>
      <c r="F7" s="4" t="s">
        <v>521</v>
      </c>
      <c r="G7" s="465">
        <v>198201304</v>
      </c>
      <c r="H7" s="453">
        <v>40906</v>
      </c>
      <c r="I7" s="569" t="s">
        <v>747</v>
      </c>
      <c r="J7" s="569" t="s">
        <v>396</v>
      </c>
      <c r="K7" s="489" t="s">
        <v>33</v>
      </c>
      <c r="L7" s="489" t="s">
        <v>33</v>
      </c>
      <c r="M7" s="489" t="s">
        <v>33</v>
      </c>
      <c r="N7" s="248">
        <v>271266</v>
      </c>
      <c r="O7" s="488">
        <f t="shared" si="0"/>
        <v>1</v>
      </c>
      <c r="P7" s="248">
        <v>271266</v>
      </c>
      <c r="Q7" s="489"/>
      <c r="R7" s="489"/>
      <c r="S7" s="489"/>
      <c r="T7" s="489"/>
      <c r="U7" s="489"/>
      <c r="V7" s="1"/>
    </row>
    <row r="8" spans="3:22" ht="15">
      <c r="C8" s="12" t="s">
        <v>696</v>
      </c>
      <c r="D8" s="12" t="s">
        <v>452</v>
      </c>
      <c r="E8" s="453" t="s">
        <v>14</v>
      </c>
      <c r="F8" s="4" t="s">
        <v>523</v>
      </c>
      <c r="G8" s="465">
        <v>198331900</v>
      </c>
      <c r="H8" s="453">
        <v>40335</v>
      </c>
      <c r="I8" s="489" t="s">
        <v>33</v>
      </c>
      <c r="J8" s="489" t="s">
        <v>33</v>
      </c>
      <c r="K8" s="489" t="s">
        <v>33</v>
      </c>
      <c r="L8" s="489" t="s">
        <v>33</v>
      </c>
      <c r="M8" s="489" t="s">
        <v>33</v>
      </c>
      <c r="N8" s="248">
        <v>1142619</v>
      </c>
      <c r="O8" s="488">
        <f t="shared" si="0"/>
        <v>1</v>
      </c>
      <c r="P8" s="248">
        <v>1142619</v>
      </c>
      <c r="Q8" s="489"/>
      <c r="R8" s="489"/>
      <c r="S8" s="489"/>
      <c r="T8" s="489"/>
      <c r="U8" s="489"/>
      <c r="V8" s="1"/>
    </row>
    <row r="9" spans="3:22" ht="60.75">
      <c r="C9" s="12" t="s">
        <v>696</v>
      </c>
      <c r="D9" s="12" t="s">
        <v>522</v>
      </c>
      <c r="E9" s="453" t="s">
        <v>191</v>
      </c>
      <c r="F9" s="388" t="s">
        <v>526</v>
      </c>
      <c r="G9" s="465">
        <v>198712700</v>
      </c>
      <c r="H9" s="453">
        <v>42480</v>
      </c>
      <c r="I9" s="570" t="s">
        <v>741</v>
      </c>
      <c r="J9" s="569" t="s">
        <v>396</v>
      </c>
      <c r="K9" s="489" t="s">
        <v>33</v>
      </c>
      <c r="L9" s="489" t="s">
        <v>33</v>
      </c>
      <c r="M9" s="489" t="s">
        <v>33</v>
      </c>
      <c r="N9" s="248">
        <v>2136068</v>
      </c>
      <c r="O9" s="488">
        <f t="shared" si="0"/>
        <v>1</v>
      </c>
      <c r="P9" s="248">
        <v>2136068</v>
      </c>
      <c r="Q9" s="489"/>
      <c r="R9" s="489"/>
      <c r="S9" s="489"/>
      <c r="T9" s="489"/>
      <c r="U9" s="489"/>
      <c r="V9" s="1"/>
    </row>
    <row r="10" spans="3:22" ht="30">
      <c r="C10" s="12" t="s">
        <v>696</v>
      </c>
      <c r="D10" s="32" t="s">
        <v>522</v>
      </c>
      <c r="E10" s="453" t="s">
        <v>41</v>
      </c>
      <c r="F10" s="388" t="s">
        <v>527</v>
      </c>
      <c r="G10" s="465">
        <v>198712700</v>
      </c>
      <c r="H10" s="453">
        <v>41539</v>
      </c>
      <c r="I10" s="570" t="s">
        <v>741</v>
      </c>
      <c r="J10" s="569" t="s">
        <v>396</v>
      </c>
      <c r="K10" s="489" t="s">
        <v>33</v>
      </c>
      <c r="L10" s="489" t="s">
        <v>33</v>
      </c>
      <c r="M10" s="489" t="s">
        <v>33</v>
      </c>
      <c r="N10" s="248">
        <v>64498</v>
      </c>
      <c r="O10" s="488">
        <f t="shared" si="0"/>
        <v>1</v>
      </c>
      <c r="P10" s="248">
        <v>64498</v>
      </c>
      <c r="Q10" s="489"/>
      <c r="R10" s="489"/>
      <c r="S10" s="489"/>
      <c r="T10" s="489"/>
      <c r="U10" s="489"/>
      <c r="V10" s="1"/>
    </row>
    <row r="11" spans="3:22" ht="24.75">
      <c r="C11" s="12" t="s">
        <v>696</v>
      </c>
      <c r="D11" s="12" t="s">
        <v>452</v>
      </c>
      <c r="E11" s="465" t="s">
        <v>14</v>
      </c>
      <c r="F11" s="385" t="s">
        <v>529</v>
      </c>
      <c r="G11" s="465">
        <v>198909600</v>
      </c>
      <c r="H11" s="465">
        <v>38648</v>
      </c>
      <c r="I11" s="465"/>
      <c r="J11" s="569" t="s">
        <v>396</v>
      </c>
      <c r="K11" s="489" t="s">
        <v>33</v>
      </c>
      <c r="L11" s="489" t="s">
        <v>33</v>
      </c>
      <c r="M11" s="489" t="s">
        <v>33</v>
      </c>
      <c r="N11" s="248">
        <v>391425</v>
      </c>
      <c r="O11" s="488">
        <f t="shared" si="0"/>
        <v>1</v>
      </c>
      <c r="P11" s="248">
        <v>391425</v>
      </c>
      <c r="Q11" s="489"/>
      <c r="R11" s="489"/>
      <c r="S11" s="489"/>
      <c r="T11" s="489"/>
      <c r="U11" s="489"/>
      <c r="V11" s="1"/>
    </row>
    <row r="12" spans="3:22" ht="15">
      <c r="C12" s="12" t="s">
        <v>696</v>
      </c>
      <c r="D12" s="12" t="s">
        <v>522</v>
      </c>
      <c r="E12" s="453" t="s">
        <v>191</v>
      </c>
      <c r="F12" s="388" t="s">
        <v>530</v>
      </c>
      <c r="G12" s="465">
        <v>199008000</v>
      </c>
      <c r="H12" s="453">
        <v>41401</v>
      </c>
      <c r="I12" s="569" t="s">
        <v>742</v>
      </c>
      <c r="J12" s="569" t="s">
        <v>396</v>
      </c>
      <c r="K12" s="489" t="s">
        <v>33</v>
      </c>
      <c r="L12" s="489" t="s">
        <v>33</v>
      </c>
      <c r="M12" s="489" t="s">
        <v>33</v>
      </c>
      <c r="N12" s="248">
        <v>2553090</v>
      </c>
      <c r="O12" s="488">
        <f t="shared" si="0"/>
        <v>1</v>
      </c>
      <c r="P12" s="248">
        <v>2553090</v>
      </c>
      <c r="Q12" s="489"/>
      <c r="R12" s="489"/>
      <c r="S12" s="489"/>
      <c r="T12" s="489"/>
      <c r="U12" s="489"/>
      <c r="V12" s="1"/>
    </row>
    <row r="13" spans="3:22" ht="24.75">
      <c r="C13" s="12" t="s">
        <v>696</v>
      </c>
      <c r="D13" s="3" t="s">
        <v>522</v>
      </c>
      <c r="E13" s="453" t="s">
        <v>188</v>
      </c>
      <c r="F13" s="388" t="s">
        <v>534</v>
      </c>
      <c r="G13" s="465">
        <v>199105100</v>
      </c>
      <c r="H13" s="453">
        <v>40542</v>
      </c>
      <c r="I13" s="489"/>
      <c r="J13" s="489"/>
      <c r="K13" s="489"/>
      <c r="L13" s="489"/>
      <c r="M13" s="489"/>
      <c r="N13" s="248">
        <v>394655</v>
      </c>
      <c r="O13" s="488">
        <f t="shared" si="0"/>
        <v>1</v>
      </c>
      <c r="P13" s="248">
        <v>394655</v>
      </c>
      <c r="Q13" s="489"/>
      <c r="R13" s="489"/>
      <c r="S13" s="489"/>
      <c r="T13" s="489"/>
      <c r="U13" s="489"/>
      <c r="V13" s="1"/>
    </row>
    <row r="14" spans="3:22" ht="30">
      <c r="C14" s="12" t="s">
        <v>696</v>
      </c>
      <c r="D14" s="12" t="s">
        <v>452</v>
      </c>
      <c r="E14" s="453" t="s">
        <v>14</v>
      </c>
      <c r="F14" s="388" t="s">
        <v>555</v>
      </c>
      <c r="G14" s="465">
        <v>199302900</v>
      </c>
      <c r="H14" s="453">
        <v>40735</v>
      </c>
      <c r="I14" s="570" t="s">
        <v>741</v>
      </c>
      <c r="J14" s="489" t="s">
        <v>33</v>
      </c>
      <c r="K14" s="489" t="s">
        <v>33</v>
      </c>
      <c r="L14" s="489" t="s">
        <v>33</v>
      </c>
      <c r="M14" s="489" t="s">
        <v>33</v>
      </c>
      <c r="N14" s="248">
        <v>1681997</v>
      </c>
      <c r="O14" s="488">
        <f t="shared" si="0"/>
        <v>1</v>
      </c>
      <c r="P14" s="248">
        <v>1681997</v>
      </c>
      <c r="Q14" s="489"/>
      <c r="R14" s="489"/>
      <c r="S14" s="489"/>
      <c r="T14" s="489"/>
      <c r="U14" s="489"/>
      <c r="V14" s="1"/>
    </row>
    <row r="15" spans="3:22" s="100" customFormat="1" ht="15">
      <c r="C15" s="12" t="s">
        <v>696</v>
      </c>
      <c r="D15" s="159"/>
      <c r="E15" s="453" t="s">
        <v>14</v>
      </c>
      <c r="F15" s="388" t="s">
        <v>556</v>
      </c>
      <c r="G15" s="465">
        <v>199305600</v>
      </c>
      <c r="H15" s="453">
        <v>41659</v>
      </c>
      <c r="I15" s="489" t="s">
        <v>33</v>
      </c>
      <c r="J15" s="489" t="s">
        <v>33</v>
      </c>
      <c r="K15" s="489" t="s">
        <v>33</v>
      </c>
      <c r="L15" s="489" t="s">
        <v>33</v>
      </c>
      <c r="M15" s="489" t="s">
        <v>33</v>
      </c>
      <c r="N15" s="248">
        <v>354640</v>
      </c>
      <c r="O15" s="488">
        <f t="shared" si="0"/>
        <v>1</v>
      </c>
      <c r="P15" s="248">
        <v>354640</v>
      </c>
      <c r="Q15" s="346"/>
      <c r="R15" s="346"/>
      <c r="S15" s="346"/>
      <c r="T15" s="346"/>
      <c r="U15" s="346"/>
      <c r="V15" s="346"/>
    </row>
    <row r="16" spans="3:22" ht="15">
      <c r="C16" s="12" t="s">
        <v>696</v>
      </c>
      <c r="D16" s="3" t="s">
        <v>522</v>
      </c>
      <c r="E16" s="453" t="s">
        <v>188</v>
      </c>
      <c r="F16" s="388" t="s">
        <v>556</v>
      </c>
      <c r="G16" s="465">
        <v>199305600</v>
      </c>
      <c r="H16" s="453">
        <v>42487</v>
      </c>
      <c r="I16" s="489" t="s">
        <v>33</v>
      </c>
      <c r="J16" s="489" t="s">
        <v>33</v>
      </c>
      <c r="K16" s="489" t="s">
        <v>33</v>
      </c>
      <c r="L16" s="489" t="s">
        <v>33</v>
      </c>
      <c r="M16" s="489" t="s">
        <v>33</v>
      </c>
      <c r="N16" s="248">
        <v>143251</v>
      </c>
      <c r="O16" s="488">
        <f t="shared" si="0"/>
        <v>1</v>
      </c>
      <c r="P16" s="248">
        <v>143251</v>
      </c>
      <c r="Q16" s="489"/>
      <c r="R16" s="489"/>
      <c r="S16" s="489"/>
      <c r="T16" s="489"/>
      <c r="U16" s="489"/>
      <c r="V16" s="1"/>
    </row>
    <row r="17" spans="3:22" ht="15">
      <c r="C17" s="12" t="s">
        <v>696</v>
      </c>
      <c r="D17" s="3" t="s">
        <v>442</v>
      </c>
      <c r="E17" s="453" t="s">
        <v>89</v>
      </c>
      <c r="F17" s="388" t="s">
        <v>557</v>
      </c>
      <c r="G17" s="465">
        <v>199306000</v>
      </c>
      <c r="H17" s="453">
        <v>35929</v>
      </c>
      <c r="I17" s="489" t="s">
        <v>33</v>
      </c>
      <c r="J17" s="489" t="s">
        <v>33</v>
      </c>
      <c r="K17" s="489" t="s">
        <v>33</v>
      </c>
      <c r="L17" s="489" t="s">
        <v>33</v>
      </c>
      <c r="M17" s="489" t="s">
        <v>33</v>
      </c>
      <c r="N17" s="248">
        <v>1805321</v>
      </c>
      <c r="O17" s="488">
        <f>Q17/N17</f>
        <v>0.07205643760860257</v>
      </c>
      <c r="P17" s="489"/>
      <c r="Q17" s="248">
        <v>130085</v>
      </c>
      <c r="R17" s="489"/>
      <c r="S17" s="489"/>
      <c r="T17" s="489"/>
      <c r="U17" s="489"/>
      <c r="V17" s="1"/>
    </row>
    <row r="18" spans="3:22" ht="15">
      <c r="C18" s="12" t="s">
        <v>696</v>
      </c>
      <c r="D18" s="3" t="s">
        <v>522</v>
      </c>
      <c r="E18" s="453" t="s">
        <v>26</v>
      </c>
      <c r="F18" s="388" t="s">
        <v>557</v>
      </c>
      <c r="G18" s="465">
        <v>199306000</v>
      </c>
      <c r="H18" s="453">
        <v>36072</v>
      </c>
      <c r="I18" s="489" t="s">
        <v>33</v>
      </c>
      <c r="J18" s="489" t="s">
        <v>33</v>
      </c>
      <c r="K18" s="489" t="s">
        <v>33</v>
      </c>
      <c r="L18" s="489" t="s">
        <v>33</v>
      </c>
      <c r="M18" s="489" t="s">
        <v>33</v>
      </c>
      <c r="N18" s="248">
        <v>1099968</v>
      </c>
      <c r="O18" s="488">
        <f>Q18/N18</f>
        <v>0.09419183103508466</v>
      </c>
      <c r="P18" s="489"/>
      <c r="Q18" s="248">
        <v>103608</v>
      </c>
      <c r="R18" s="489"/>
      <c r="S18" s="489"/>
      <c r="T18" s="489"/>
      <c r="U18" s="489"/>
      <c r="V18" s="1"/>
    </row>
    <row r="19" spans="3:22" ht="15">
      <c r="C19" s="12" t="s">
        <v>696</v>
      </c>
      <c r="D19" s="12" t="s">
        <v>522</v>
      </c>
      <c r="E19" s="453" t="s">
        <v>191</v>
      </c>
      <c r="F19" s="388" t="s">
        <v>561</v>
      </c>
      <c r="G19" s="465">
        <v>199403300</v>
      </c>
      <c r="H19" s="453">
        <v>40288</v>
      </c>
      <c r="I19" s="489" t="s">
        <v>33</v>
      </c>
      <c r="J19" s="569" t="s">
        <v>396</v>
      </c>
      <c r="K19" s="489" t="s">
        <v>33</v>
      </c>
      <c r="L19" s="489" t="s">
        <v>33</v>
      </c>
      <c r="M19" s="489" t="s">
        <v>33</v>
      </c>
      <c r="N19" s="248">
        <v>1354929</v>
      </c>
      <c r="O19" s="488">
        <f>P19/N19</f>
        <v>1</v>
      </c>
      <c r="P19" s="248">
        <v>1354929</v>
      </c>
      <c r="Q19" s="489"/>
      <c r="R19" s="489"/>
      <c r="S19" s="489"/>
      <c r="T19" s="489"/>
      <c r="U19" s="489"/>
      <c r="V19" s="1"/>
    </row>
    <row r="20" spans="3:22" s="100" customFormat="1" ht="15">
      <c r="C20" s="12" t="s">
        <v>696</v>
      </c>
      <c r="D20" s="12" t="s">
        <v>50</v>
      </c>
      <c r="E20" s="453" t="s">
        <v>563</v>
      </c>
      <c r="F20" s="388" t="s">
        <v>564</v>
      </c>
      <c r="G20" s="465">
        <v>199601700</v>
      </c>
      <c r="H20" s="453">
        <v>40176</v>
      </c>
      <c r="I20" s="489" t="s">
        <v>33</v>
      </c>
      <c r="J20" s="489" t="s">
        <v>33</v>
      </c>
      <c r="K20" s="489" t="s">
        <v>33</v>
      </c>
      <c r="L20" s="489" t="s">
        <v>33</v>
      </c>
      <c r="M20" s="489" t="s">
        <v>33</v>
      </c>
      <c r="N20" s="248">
        <v>746451</v>
      </c>
      <c r="O20" s="488">
        <f>P20/N20</f>
        <v>1</v>
      </c>
      <c r="P20" s="248">
        <v>746451</v>
      </c>
      <c r="Q20" s="346"/>
      <c r="R20" s="346"/>
      <c r="S20" s="346"/>
      <c r="T20" s="346"/>
      <c r="U20" s="346"/>
      <c r="V20" s="346"/>
    </row>
    <row r="21" spans="3:22" ht="15">
      <c r="C21" s="12" t="s">
        <v>696</v>
      </c>
      <c r="E21" s="443" t="s">
        <v>413</v>
      </c>
      <c r="F21" s="422" t="s">
        <v>443</v>
      </c>
      <c r="G21" s="465">
        <v>199702400</v>
      </c>
      <c r="H21" s="443">
        <v>36864</v>
      </c>
      <c r="I21" s="569" t="s">
        <v>702</v>
      </c>
      <c r="J21" s="569" t="s">
        <v>396</v>
      </c>
      <c r="K21" s="489" t="s">
        <v>33</v>
      </c>
      <c r="L21" s="489" t="s">
        <v>33</v>
      </c>
      <c r="M21" s="489" t="s">
        <v>33</v>
      </c>
      <c r="N21" s="466">
        <v>960000</v>
      </c>
      <c r="O21" s="451">
        <f>P21/N21</f>
        <v>1</v>
      </c>
      <c r="P21" s="466">
        <v>960000</v>
      </c>
      <c r="Q21" s="489"/>
      <c r="R21" s="489"/>
      <c r="T21" s="489"/>
      <c r="U21" s="489"/>
      <c r="V21" s="1"/>
    </row>
    <row r="22" spans="3:22" ht="15">
      <c r="C22" s="12" t="s">
        <v>696</v>
      </c>
      <c r="D22" s="12" t="s">
        <v>452</v>
      </c>
      <c r="E22" s="443" t="s">
        <v>14</v>
      </c>
      <c r="F22" s="422" t="s">
        <v>450</v>
      </c>
      <c r="G22" s="465">
        <v>199801400</v>
      </c>
      <c r="H22" s="486" t="s">
        <v>451</v>
      </c>
      <c r="I22" s="571" t="s">
        <v>746</v>
      </c>
      <c r="J22" s="489" t="s">
        <v>33</v>
      </c>
      <c r="K22" s="489" t="s">
        <v>33</v>
      </c>
      <c r="L22" s="489" t="s">
        <v>33</v>
      </c>
      <c r="M22" s="489" t="s">
        <v>33</v>
      </c>
      <c r="N22" s="466">
        <v>1167199</v>
      </c>
      <c r="O22" s="451">
        <f>R22/N22</f>
        <v>1</v>
      </c>
      <c r="P22" s="489"/>
      <c r="Q22" s="489"/>
      <c r="R22" s="466">
        <v>1167199</v>
      </c>
      <c r="S22" s="489"/>
      <c r="T22" s="489"/>
      <c r="U22" s="489"/>
      <c r="V22" s="1"/>
    </row>
    <row r="23" spans="3:22" ht="15">
      <c r="C23" s="12" t="s">
        <v>696</v>
      </c>
      <c r="D23" s="3"/>
      <c r="E23" s="443" t="s">
        <v>413</v>
      </c>
      <c r="F23" s="422" t="s">
        <v>450</v>
      </c>
      <c r="G23" s="465">
        <v>199801400</v>
      </c>
      <c r="H23" s="443">
        <v>38533</v>
      </c>
      <c r="I23" s="571" t="s">
        <v>746</v>
      </c>
      <c r="J23" s="489" t="s">
        <v>33</v>
      </c>
      <c r="K23" s="489" t="s">
        <v>33</v>
      </c>
      <c r="L23" s="489" t="s">
        <v>33</v>
      </c>
      <c r="M23" s="489" t="s">
        <v>33</v>
      </c>
      <c r="N23" s="466">
        <v>684362</v>
      </c>
      <c r="O23" s="451">
        <f>R23/N23</f>
        <v>1</v>
      </c>
      <c r="P23" s="489"/>
      <c r="Q23" s="489"/>
      <c r="R23" s="466">
        <v>684362</v>
      </c>
      <c r="S23" s="489"/>
      <c r="T23" s="489"/>
      <c r="U23" s="489"/>
      <c r="V23" s="1"/>
    </row>
    <row r="24" spans="3:22" ht="15">
      <c r="C24" s="12" t="s">
        <v>696</v>
      </c>
      <c r="D24" s="12" t="s">
        <v>522</v>
      </c>
      <c r="E24" s="453" t="s">
        <v>154</v>
      </c>
      <c r="F24" s="388" t="s">
        <v>383</v>
      </c>
      <c r="G24" s="465">
        <v>199801900</v>
      </c>
      <c r="H24" s="453">
        <v>41041</v>
      </c>
      <c r="I24" s="489" t="s">
        <v>33</v>
      </c>
      <c r="J24" s="569" t="s">
        <v>396</v>
      </c>
      <c r="K24" s="489" t="s">
        <v>33</v>
      </c>
      <c r="L24" s="489" t="s">
        <v>33</v>
      </c>
      <c r="M24" s="489" t="s">
        <v>33</v>
      </c>
      <c r="N24" s="248">
        <v>30000</v>
      </c>
      <c r="O24" s="451">
        <f>R24/N24</f>
        <v>0.37333333333333335</v>
      </c>
      <c r="P24" s="489"/>
      <c r="Q24" s="489"/>
      <c r="R24" s="248">
        <v>11200</v>
      </c>
      <c r="S24" s="489"/>
      <c r="T24" s="489"/>
      <c r="U24" s="489"/>
      <c r="V24" s="1"/>
    </row>
    <row r="25" spans="3:22" s="5" customFormat="1" ht="15">
      <c r="C25" s="12" t="s">
        <v>696</v>
      </c>
      <c r="D25" s="3" t="s">
        <v>522</v>
      </c>
      <c r="E25" s="453" t="s">
        <v>43</v>
      </c>
      <c r="F25" s="388" t="s">
        <v>383</v>
      </c>
      <c r="G25" s="465">
        <v>199801900</v>
      </c>
      <c r="H25" s="453">
        <v>41038</v>
      </c>
      <c r="I25" s="489" t="s">
        <v>33</v>
      </c>
      <c r="J25" s="569" t="s">
        <v>396</v>
      </c>
      <c r="K25" s="489" t="s">
        <v>33</v>
      </c>
      <c r="L25" s="489" t="s">
        <v>33</v>
      </c>
      <c r="M25" s="489" t="s">
        <v>33</v>
      </c>
      <c r="N25" s="248">
        <v>51731</v>
      </c>
      <c r="O25" s="451">
        <f>R25/N25</f>
        <v>1</v>
      </c>
      <c r="P25" s="489"/>
      <c r="Q25" s="489"/>
      <c r="R25" s="248">
        <v>51731</v>
      </c>
      <c r="S25" s="489"/>
      <c r="T25" s="489"/>
      <c r="U25" s="489"/>
      <c r="V25" s="3"/>
    </row>
    <row r="26" spans="3:22" s="5" customFormat="1" ht="15">
      <c r="C26" s="12" t="s">
        <v>696</v>
      </c>
      <c r="D26" s="12"/>
      <c r="E26" s="443" t="s">
        <v>266</v>
      </c>
      <c r="F26" s="422" t="s">
        <v>453</v>
      </c>
      <c r="G26" s="465">
        <v>199900301</v>
      </c>
      <c r="H26" s="453"/>
      <c r="I26" s="489" t="s">
        <v>33</v>
      </c>
      <c r="J26" s="569" t="s">
        <v>396</v>
      </c>
      <c r="K26" s="489" t="s">
        <v>33</v>
      </c>
      <c r="L26" s="489" t="s">
        <v>33</v>
      </c>
      <c r="M26" s="489" t="s">
        <v>33</v>
      </c>
      <c r="N26" s="466">
        <v>55000</v>
      </c>
      <c r="O26" s="488">
        <f>P26/N26</f>
        <v>1</v>
      </c>
      <c r="P26" s="466">
        <v>55000</v>
      </c>
      <c r="Q26" s="489"/>
      <c r="R26" s="489"/>
      <c r="S26" s="489"/>
      <c r="T26" s="489"/>
      <c r="U26" s="489"/>
      <c r="V26" s="3"/>
    </row>
    <row r="27" spans="3:22" ht="15">
      <c r="C27" s="12" t="s">
        <v>696</v>
      </c>
      <c r="D27" s="12" t="s">
        <v>522</v>
      </c>
      <c r="E27" s="443" t="s">
        <v>191</v>
      </c>
      <c r="F27" s="422" t="s">
        <v>453</v>
      </c>
      <c r="G27" s="465">
        <v>199900301</v>
      </c>
      <c r="H27" s="443">
        <v>38971</v>
      </c>
      <c r="I27" s="489" t="s">
        <v>33</v>
      </c>
      <c r="J27" s="569" t="s">
        <v>396</v>
      </c>
      <c r="K27" s="489" t="s">
        <v>33</v>
      </c>
      <c r="L27" s="489" t="s">
        <v>33</v>
      </c>
      <c r="M27" s="489" t="s">
        <v>33</v>
      </c>
      <c r="N27" s="466">
        <v>267600</v>
      </c>
      <c r="O27" s="488">
        <f>P27/N27</f>
        <v>1</v>
      </c>
      <c r="P27" s="466">
        <v>267600</v>
      </c>
      <c r="Q27" s="489"/>
      <c r="R27" s="489"/>
      <c r="S27" s="489"/>
      <c r="T27" s="489"/>
      <c r="U27" s="489"/>
      <c r="V27" s="1"/>
    </row>
    <row r="28" spans="3:22" s="5" customFormat="1" ht="15">
      <c r="C28" s="12" t="s">
        <v>696</v>
      </c>
      <c r="D28" s="12"/>
      <c r="E28" s="443" t="s">
        <v>14</v>
      </c>
      <c r="F28" s="422" t="s">
        <v>463</v>
      </c>
      <c r="G28" s="465">
        <v>200100300</v>
      </c>
      <c r="H28" s="453">
        <v>40289</v>
      </c>
      <c r="I28" s="569" t="s">
        <v>742</v>
      </c>
      <c r="J28" s="489" t="s">
        <v>33</v>
      </c>
      <c r="K28" s="489" t="s">
        <v>33</v>
      </c>
      <c r="L28" s="489" t="s">
        <v>33</v>
      </c>
      <c r="M28" s="489" t="s">
        <v>33</v>
      </c>
      <c r="N28" s="466">
        <v>144450</v>
      </c>
      <c r="O28" s="488">
        <f>P28/N28</f>
        <v>1</v>
      </c>
      <c r="P28" s="466">
        <v>144450</v>
      </c>
      <c r="Q28" s="489"/>
      <c r="R28" s="489"/>
      <c r="S28" s="489"/>
      <c r="T28" s="489"/>
      <c r="U28" s="489"/>
      <c r="V28" s="3"/>
    </row>
    <row r="29" spans="3:22" s="5" customFormat="1" ht="15">
      <c r="C29" s="12" t="s">
        <v>696</v>
      </c>
      <c r="D29" s="12" t="s">
        <v>452</v>
      </c>
      <c r="E29" s="443" t="s">
        <v>466</v>
      </c>
      <c r="F29" s="422" t="s">
        <v>467</v>
      </c>
      <c r="G29" s="465">
        <v>200300700</v>
      </c>
      <c r="H29" s="443">
        <v>39272</v>
      </c>
      <c r="I29" s="571" t="s">
        <v>746</v>
      </c>
      <c r="J29" s="569" t="s">
        <v>396</v>
      </c>
      <c r="K29" s="489" t="s">
        <v>33</v>
      </c>
      <c r="L29" s="489" t="s">
        <v>33</v>
      </c>
      <c r="M29" s="569" t="s">
        <v>396</v>
      </c>
      <c r="N29" s="466">
        <v>889000</v>
      </c>
      <c r="O29" s="451">
        <f aca="true" t="shared" si="1" ref="O29:O35">R29/N29</f>
        <v>1</v>
      </c>
      <c r="P29" s="489"/>
      <c r="Q29" s="489"/>
      <c r="R29" s="466">
        <v>889000</v>
      </c>
      <c r="S29" s="489"/>
      <c r="T29" s="489"/>
      <c r="U29" s="489"/>
      <c r="V29" s="3"/>
    </row>
    <row r="30" spans="3:22" s="5" customFormat="1" ht="15">
      <c r="C30" s="12" t="s">
        <v>696</v>
      </c>
      <c r="D30" s="3" t="s">
        <v>522</v>
      </c>
      <c r="E30" s="443" t="s">
        <v>43</v>
      </c>
      <c r="F30" s="422" t="s">
        <v>467</v>
      </c>
      <c r="G30" s="465">
        <v>200300700</v>
      </c>
      <c r="H30" s="443">
        <v>39594</v>
      </c>
      <c r="I30" s="571" t="s">
        <v>746</v>
      </c>
      <c r="J30" s="569" t="s">
        <v>396</v>
      </c>
      <c r="K30" s="489" t="s">
        <v>33</v>
      </c>
      <c r="L30" s="489" t="s">
        <v>33</v>
      </c>
      <c r="M30" s="569" t="s">
        <v>396</v>
      </c>
      <c r="N30" s="466">
        <v>86000</v>
      </c>
      <c r="O30" s="451">
        <f t="shared" si="1"/>
        <v>1</v>
      </c>
      <c r="P30" s="489"/>
      <c r="Q30" s="489"/>
      <c r="R30" s="466">
        <v>86000</v>
      </c>
      <c r="S30" s="489"/>
      <c r="T30" s="489"/>
      <c r="U30" s="489"/>
      <c r="V30" s="3"/>
    </row>
    <row r="31" spans="3:22" s="5" customFormat="1" ht="15">
      <c r="C31" s="12" t="s">
        <v>696</v>
      </c>
      <c r="D31" s="12" t="s">
        <v>452</v>
      </c>
      <c r="E31" s="453" t="s">
        <v>14</v>
      </c>
      <c r="F31" s="422" t="s">
        <v>468</v>
      </c>
      <c r="G31" s="465">
        <v>200301100</v>
      </c>
      <c r="H31" s="453">
        <v>41894</v>
      </c>
      <c r="I31" s="489" t="s">
        <v>33</v>
      </c>
      <c r="J31" s="489" t="s">
        <v>33</v>
      </c>
      <c r="K31" s="489" t="s">
        <v>33</v>
      </c>
      <c r="L31" s="489" t="s">
        <v>33</v>
      </c>
      <c r="M31" s="489" t="s">
        <v>33</v>
      </c>
      <c r="N31" s="248">
        <v>264161</v>
      </c>
      <c r="O31" s="451">
        <f t="shared" si="1"/>
        <v>1</v>
      </c>
      <c r="P31" s="489"/>
      <c r="Q31" s="489"/>
      <c r="R31" s="248">
        <v>264161</v>
      </c>
      <c r="S31" s="489"/>
      <c r="T31" s="489"/>
      <c r="U31" s="489"/>
      <c r="V31" s="3"/>
    </row>
    <row r="32" spans="3:22" s="5" customFormat="1" ht="15">
      <c r="C32" s="12" t="s">
        <v>696</v>
      </c>
      <c r="D32" s="16"/>
      <c r="E32" s="453" t="s">
        <v>393</v>
      </c>
      <c r="F32" s="422" t="s">
        <v>468</v>
      </c>
      <c r="G32" s="465">
        <v>200301100</v>
      </c>
      <c r="H32" s="453">
        <v>42557</v>
      </c>
      <c r="I32" s="489" t="s">
        <v>33</v>
      </c>
      <c r="J32" s="489" t="s">
        <v>33</v>
      </c>
      <c r="K32" s="489" t="s">
        <v>33</v>
      </c>
      <c r="L32" s="489" t="s">
        <v>33</v>
      </c>
      <c r="M32" s="489" t="s">
        <v>33</v>
      </c>
      <c r="N32" s="248">
        <v>84660</v>
      </c>
      <c r="O32" s="451">
        <f t="shared" si="1"/>
        <v>1</v>
      </c>
      <c r="P32" s="489"/>
      <c r="Q32" s="489"/>
      <c r="R32" s="248">
        <v>84660</v>
      </c>
      <c r="S32" s="489"/>
      <c r="T32" s="489"/>
      <c r="U32" s="489"/>
      <c r="V32" s="3"/>
    </row>
    <row r="33" spans="3:22" s="5" customFormat="1" ht="15">
      <c r="C33" s="12" t="s">
        <v>696</v>
      </c>
      <c r="D33" s="12" t="s">
        <v>522</v>
      </c>
      <c r="E33" s="443" t="s">
        <v>395</v>
      </c>
      <c r="F33" s="422" t="s">
        <v>468</v>
      </c>
      <c r="G33" s="465">
        <v>200301100</v>
      </c>
      <c r="H33" s="443">
        <v>38924</v>
      </c>
      <c r="I33" s="489" t="s">
        <v>33</v>
      </c>
      <c r="J33" s="489" t="s">
        <v>33</v>
      </c>
      <c r="K33" s="489" t="s">
        <v>33</v>
      </c>
      <c r="L33" s="489" t="s">
        <v>33</v>
      </c>
      <c r="M33" s="489" t="s">
        <v>33</v>
      </c>
      <c r="N33" s="466">
        <v>98180</v>
      </c>
      <c r="O33" s="451">
        <f t="shared" si="1"/>
        <v>1</v>
      </c>
      <c r="P33" s="489"/>
      <c r="Q33" s="489"/>
      <c r="R33" s="466">
        <v>98180</v>
      </c>
      <c r="S33" s="489"/>
      <c r="T33" s="489"/>
      <c r="U33" s="489"/>
      <c r="V33" s="3"/>
    </row>
    <row r="34" spans="3:22" s="5" customFormat="1" ht="15">
      <c r="C34" s="12" t="s">
        <v>696</v>
      </c>
      <c r="D34" s="3" t="s">
        <v>452</v>
      </c>
      <c r="E34" s="443" t="s">
        <v>188</v>
      </c>
      <c r="F34" s="422" t="s">
        <v>468</v>
      </c>
      <c r="G34" s="465">
        <v>200301100</v>
      </c>
      <c r="H34" s="443">
        <v>39112</v>
      </c>
      <c r="I34" s="489" t="s">
        <v>33</v>
      </c>
      <c r="J34" s="489" t="s">
        <v>33</v>
      </c>
      <c r="K34" s="489" t="s">
        <v>33</v>
      </c>
      <c r="L34" s="489" t="s">
        <v>33</v>
      </c>
      <c r="M34" s="489" t="s">
        <v>33</v>
      </c>
      <c r="N34" s="466">
        <v>158999</v>
      </c>
      <c r="O34" s="451">
        <f t="shared" si="1"/>
        <v>1</v>
      </c>
      <c r="P34" s="489"/>
      <c r="Q34" s="489"/>
      <c r="R34" s="466">
        <v>158999</v>
      </c>
      <c r="S34" s="489"/>
      <c r="T34" s="489"/>
      <c r="U34" s="489"/>
      <c r="V34" s="3"/>
    </row>
    <row r="35" spans="3:22" s="5" customFormat="1" ht="15">
      <c r="C35" s="12" t="s">
        <v>696</v>
      </c>
      <c r="D35" s="12" t="s">
        <v>50</v>
      </c>
      <c r="E35" s="453" t="s">
        <v>391</v>
      </c>
      <c r="F35" s="388" t="s">
        <v>469</v>
      </c>
      <c r="G35" s="465">
        <v>200301300</v>
      </c>
      <c r="H35" s="453">
        <v>41895</v>
      </c>
      <c r="I35" s="489" t="s">
        <v>33</v>
      </c>
      <c r="J35" s="489" t="s">
        <v>33</v>
      </c>
      <c r="K35" s="489" t="s">
        <v>33</v>
      </c>
      <c r="L35" s="489" t="s">
        <v>33</v>
      </c>
      <c r="M35" s="489" t="s">
        <v>33</v>
      </c>
      <c r="N35" s="248">
        <v>338000</v>
      </c>
      <c r="O35" s="451">
        <f t="shared" si="1"/>
        <v>0</v>
      </c>
      <c r="P35" s="489"/>
      <c r="Q35" s="489"/>
      <c r="R35" s="248">
        <v>0</v>
      </c>
      <c r="S35" s="489"/>
      <c r="T35" s="489"/>
      <c r="U35" s="489"/>
      <c r="V35" s="3"/>
    </row>
    <row r="36" spans="3:22" s="5" customFormat="1" ht="15">
      <c r="C36" s="12" t="s">
        <v>696</v>
      </c>
      <c r="D36" s="3" t="s">
        <v>442</v>
      </c>
      <c r="E36" s="443" t="s">
        <v>14</v>
      </c>
      <c r="F36" s="422" t="s">
        <v>470</v>
      </c>
      <c r="G36" s="465">
        <v>200304100</v>
      </c>
      <c r="H36" s="443">
        <v>41855</v>
      </c>
      <c r="I36" s="569" t="s">
        <v>739</v>
      </c>
      <c r="J36" s="489" t="s">
        <v>33</v>
      </c>
      <c r="K36" s="489" t="s">
        <v>33</v>
      </c>
      <c r="L36" s="489" t="s">
        <v>33</v>
      </c>
      <c r="M36" s="489" t="s">
        <v>33</v>
      </c>
      <c r="N36" s="248">
        <v>891700</v>
      </c>
      <c r="O36" s="488">
        <f>P36/N36</f>
        <v>1</v>
      </c>
      <c r="P36" s="248">
        <v>891700</v>
      </c>
      <c r="Q36" s="489"/>
      <c r="R36" s="489"/>
      <c r="S36" s="489"/>
      <c r="T36" s="489"/>
      <c r="U36" s="489"/>
      <c r="V36" s="3"/>
    </row>
    <row r="37" spans="3:22" ht="15">
      <c r="C37" s="12" t="s">
        <v>696</v>
      </c>
      <c r="D37" s="12" t="s">
        <v>452</v>
      </c>
      <c r="E37" s="443" t="s">
        <v>475</v>
      </c>
      <c r="F37" s="422" t="s">
        <v>474</v>
      </c>
      <c r="G37" s="465">
        <v>200311400</v>
      </c>
      <c r="H37" s="443">
        <v>40974</v>
      </c>
      <c r="I37" s="569" t="s">
        <v>739</v>
      </c>
      <c r="J37" s="489" t="s">
        <v>33</v>
      </c>
      <c r="K37" s="489" t="s">
        <v>33</v>
      </c>
      <c r="L37" s="489" t="s">
        <v>33</v>
      </c>
      <c r="M37" s="489" t="s">
        <v>33</v>
      </c>
      <c r="N37" s="248">
        <v>2037603</v>
      </c>
      <c r="O37" s="488">
        <f>P37/N37</f>
        <v>1</v>
      </c>
      <c r="P37" s="248">
        <v>2037603</v>
      </c>
      <c r="Q37" s="489"/>
      <c r="R37" s="489"/>
      <c r="S37" s="489"/>
      <c r="T37" s="489"/>
      <c r="U37" s="489"/>
      <c r="V37" s="1"/>
    </row>
    <row r="38" spans="3:22" ht="15">
      <c r="C38" s="12" t="s">
        <v>696</v>
      </c>
      <c r="D38" s="12" t="s">
        <v>452</v>
      </c>
      <c r="E38" s="1" t="s">
        <v>592</v>
      </c>
      <c r="F38" s="388" t="s">
        <v>436</v>
      </c>
      <c r="G38" s="465">
        <v>200845800</v>
      </c>
      <c r="H38" s="453">
        <v>41804</v>
      </c>
      <c r="I38" s="569" t="s">
        <v>740</v>
      </c>
      <c r="J38" s="489" t="s">
        <v>33</v>
      </c>
      <c r="K38" s="569" t="s">
        <v>396</v>
      </c>
      <c r="L38" s="489" t="s">
        <v>33</v>
      </c>
      <c r="M38" s="489" t="s">
        <v>33</v>
      </c>
      <c r="N38" s="248">
        <v>675961</v>
      </c>
      <c r="O38" s="488">
        <f>Q38/N38</f>
        <v>0</v>
      </c>
      <c r="P38" s="489"/>
      <c r="Q38" s="248">
        <v>0</v>
      </c>
      <c r="R38" s="489"/>
      <c r="S38" s="489"/>
      <c r="T38" s="489"/>
      <c r="U38" s="489"/>
      <c r="V38" s="1"/>
    </row>
    <row r="39" spans="3:22" ht="15">
      <c r="C39" s="12" t="s">
        <v>696</v>
      </c>
      <c r="D39" s="3" t="s">
        <v>385</v>
      </c>
      <c r="E39" s="443" t="s">
        <v>143</v>
      </c>
      <c r="F39" s="422" t="s">
        <v>510</v>
      </c>
      <c r="G39" s="465">
        <v>200851800</v>
      </c>
      <c r="H39" s="443">
        <v>42909</v>
      </c>
      <c r="I39" s="569" t="s">
        <v>739</v>
      </c>
      <c r="J39" s="489" t="s">
        <v>33</v>
      </c>
      <c r="K39" s="489" t="s">
        <v>33</v>
      </c>
      <c r="L39" s="489" t="s">
        <v>33</v>
      </c>
      <c r="M39" s="489" t="s">
        <v>33</v>
      </c>
      <c r="N39" s="248">
        <v>246290</v>
      </c>
      <c r="O39" s="488">
        <f>P39/N39</f>
        <v>1</v>
      </c>
      <c r="P39" s="248">
        <v>246290</v>
      </c>
      <c r="Q39" s="489"/>
      <c r="R39" s="489"/>
      <c r="S39" s="489"/>
      <c r="T39" s="489"/>
      <c r="U39" s="489"/>
      <c r="V39" s="1"/>
    </row>
    <row r="40" spans="3:22" ht="15">
      <c r="C40" s="12" t="s">
        <v>696</v>
      </c>
      <c r="D40" s="3" t="s">
        <v>385</v>
      </c>
      <c r="E40" s="453" t="s">
        <v>143</v>
      </c>
      <c r="F40" s="388" t="s">
        <v>513</v>
      </c>
      <c r="G40" s="465">
        <v>200890700</v>
      </c>
      <c r="H40" s="453">
        <v>41224</v>
      </c>
      <c r="I40" s="489" t="s">
        <v>33</v>
      </c>
      <c r="J40" s="569" t="s">
        <v>396</v>
      </c>
      <c r="K40" s="489" t="s">
        <v>33</v>
      </c>
      <c r="L40" s="489" t="s">
        <v>33</v>
      </c>
      <c r="M40" s="489" t="s">
        <v>33</v>
      </c>
      <c r="N40" s="248">
        <v>824398</v>
      </c>
      <c r="O40" s="488">
        <f>P40/N40</f>
        <v>1</v>
      </c>
      <c r="P40" s="248">
        <v>824398</v>
      </c>
      <c r="Q40" s="489"/>
      <c r="R40" s="489"/>
      <c r="S40" s="489"/>
      <c r="T40" s="489"/>
      <c r="U40" s="489"/>
      <c r="V40" s="1"/>
    </row>
    <row r="41" spans="3:22" ht="15">
      <c r="C41" s="12" t="s">
        <v>696</v>
      </c>
      <c r="D41" s="12" t="s">
        <v>452</v>
      </c>
      <c r="E41" s="16"/>
      <c r="F41" s="17" t="s">
        <v>569</v>
      </c>
      <c r="G41" s="16"/>
      <c r="H41" s="16"/>
      <c r="I41" s="346"/>
      <c r="J41" s="346"/>
      <c r="K41" s="346"/>
      <c r="L41" s="346"/>
      <c r="M41" s="346"/>
      <c r="N41" s="76">
        <f>SUM(N4:N40)</f>
        <v>26475297</v>
      </c>
      <c r="O41" s="158" t="s">
        <v>37</v>
      </c>
      <c r="P41" s="76">
        <f aca="true" t="shared" si="2" ref="P41:V41">SUM(P4:P40)</f>
        <v>19041755</v>
      </c>
      <c r="Q41" s="76">
        <f t="shared" si="2"/>
        <v>233693</v>
      </c>
      <c r="R41" s="76">
        <f t="shared" si="2"/>
        <v>3495492</v>
      </c>
      <c r="S41" s="76">
        <f t="shared" si="2"/>
        <v>0</v>
      </c>
      <c r="T41" s="76">
        <f t="shared" si="2"/>
        <v>0</v>
      </c>
      <c r="U41" s="76">
        <f t="shared" si="2"/>
        <v>0</v>
      </c>
      <c r="V41" s="76">
        <f t="shared" si="2"/>
        <v>0</v>
      </c>
    </row>
    <row r="42" spans="3:22" ht="15">
      <c r="C42" s="3"/>
      <c r="D42" s="12"/>
      <c r="E42" s="3"/>
      <c r="F42" s="4"/>
      <c r="G42" s="3"/>
      <c r="H42" s="3"/>
      <c r="I42" s="3"/>
      <c r="J42" s="3"/>
      <c r="K42" s="3"/>
      <c r="L42" s="3"/>
      <c r="M42" s="3"/>
      <c r="N42" s="68"/>
      <c r="O42" s="129"/>
      <c r="P42" s="1"/>
      <c r="Q42" s="1"/>
      <c r="R42" s="1"/>
      <c r="S42" s="1"/>
      <c r="T42" s="1"/>
      <c r="U42" s="1"/>
      <c r="V42" s="1"/>
    </row>
    <row r="43" spans="3:22" ht="15">
      <c r="C43" s="12"/>
      <c r="D43" s="12"/>
      <c r="E43" s="16"/>
      <c r="F43" s="17"/>
      <c r="G43" s="152"/>
      <c r="H43" s="16"/>
      <c r="I43" s="16"/>
      <c r="J43" s="16"/>
      <c r="K43" s="16"/>
      <c r="L43" s="16"/>
      <c r="M43" s="16"/>
      <c r="N43" s="76"/>
      <c r="O43" s="77"/>
      <c r="P43" s="1"/>
      <c r="Q43" s="1"/>
      <c r="R43" s="1"/>
      <c r="S43" s="1"/>
      <c r="T43" s="1"/>
      <c r="U43" s="1"/>
      <c r="V43" s="1"/>
    </row>
    <row r="44" spans="3:22" s="5" customFormat="1" ht="11.25">
      <c r="C44" s="12"/>
      <c r="D44" s="12"/>
      <c r="E44" s="3"/>
      <c r="F44" s="4"/>
      <c r="G44" s="32"/>
      <c r="H44" s="3"/>
      <c r="I44" s="3"/>
      <c r="J44" s="3"/>
      <c r="K44" s="3"/>
      <c r="L44" s="3"/>
      <c r="M44" s="3"/>
      <c r="N44" s="68"/>
      <c r="O44" s="74"/>
      <c r="P44" s="3"/>
      <c r="Q44" s="3"/>
      <c r="R44" s="3"/>
      <c r="S44" s="3"/>
      <c r="T44" s="3"/>
      <c r="U44" s="3"/>
      <c r="V44" s="3"/>
    </row>
    <row r="45" spans="3:22" s="5" customFormat="1" ht="11.25">
      <c r="C45" s="12"/>
      <c r="D45" s="12"/>
      <c r="E45" s="12"/>
      <c r="F45" s="442"/>
      <c r="G45" s="32"/>
      <c r="H45" s="12"/>
      <c r="I45" s="12"/>
      <c r="J45" s="12"/>
      <c r="K45" s="12"/>
      <c r="L45" s="12"/>
      <c r="M45" s="12"/>
      <c r="N45" s="72"/>
      <c r="O45" s="74"/>
      <c r="P45" s="3"/>
      <c r="Q45" s="3"/>
      <c r="R45" s="3"/>
      <c r="S45" s="3"/>
      <c r="T45" s="3"/>
      <c r="U45" s="3"/>
      <c r="V45" s="3"/>
    </row>
    <row r="46" spans="3:22" s="5" customFormat="1" ht="11.25">
      <c r="C46" s="12"/>
      <c r="D46" s="12"/>
      <c r="E46" s="12"/>
      <c r="F46" s="442"/>
      <c r="G46" s="32"/>
      <c r="H46" s="12"/>
      <c r="I46" s="12"/>
      <c r="J46" s="12"/>
      <c r="K46" s="12"/>
      <c r="L46" s="12"/>
      <c r="M46" s="12"/>
      <c r="N46" s="72"/>
      <c r="O46" s="74"/>
      <c r="P46" s="3"/>
      <c r="Q46" s="3"/>
      <c r="R46" s="3"/>
      <c r="S46" s="3"/>
      <c r="T46" s="3"/>
      <c r="U46" s="3"/>
      <c r="V46" s="3"/>
    </row>
    <row r="47" spans="3:22" s="41" customFormat="1" ht="11.25">
      <c r="C47" s="16"/>
      <c r="D47" s="16"/>
      <c r="E47" s="16"/>
      <c r="F47" s="17"/>
      <c r="G47" s="16"/>
      <c r="H47" s="16"/>
      <c r="I47" s="16"/>
      <c r="J47" s="16"/>
      <c r="K47" s="16"/>
      <c r="L47" s="16"/>
      <c r="M47" s="16"/>
      <c r="N47" s="76"/>
      <c r="O47" s="158"/>
      <c r="P47" s="16"/>
      <c r="Q47" s="16"/>
      <c r="R47" s="16"/>
      <c r="S47" s="16"/>
      <c r="T47" s="16"/>
      <c r="U47" s="16"/>
      <c r="V47" s="16"/>
    </row>
    <row r="48" spans="3:15" s="5" customFormat="1" ht="11.25">
      <c r="C48" s="3"/>
      <c r="D48" s="3"/>
      <c r="E48" s="3"/>
      <c r="F48" s="4"/>
      <c r="G48" s="3"/>
      <c r="H48" s="3"/>
      <c r="I48" s="3"/>
      <c r="J48" s="3"/>
      <c r="K48" s="3"/>
      <c r="L48" s="3"/>
      <c r="M48" s="3"/>
      <c r="N48" s="68"/>
      <c r="O48" s="3"/>
    </row>
    <row r="49" spans="3:15" s="5" customFormat="1" ht="12">
      <c r="C49" s="3"/>
      <c r="D49" s="3"/>
      <c r="E49" s="3"/>
      <c r="F49" s="4"/>
      <c r="G49" s="3"/>
      <c r="H49" s="3"/>
      <c r="I49" s="3"/>
      <c r="J49" s="3"/>
      <c r="K49" s="3"/>
      <c r="L49" s="3"/>
      <c r="M49" s="3"/>
      <c r="N49" s="175"/>
      <c r="O49" s="3"/>
    </row>
    <row r="50" spans="3:15" s="5" customFormat="1" ht="12">
      <c r="C50" s="3"/>
      <c r="D50" s="3"/>
      <c r="E50" s="3"/>
      <c r="F50" s="4"/>
      <c r="G50" s="3"/>
      <c r="H50" s="3"/>
      <c r="I50" s="3"/>
      <c r="J50" s="3"/>
      <c r="K50" s="3"/>
      <c r="L50" s="3"/>
      <c r="M50" s="3"/>
      <c r="N50" s="175"/>
      <c r="O50" s="3"/>
    </row>
    <row r="51" spans="3:15" s="5" customFormat="1" ht="12">
      <c r="C51" s="3"/>
      <c r="D51" s="3"/>
      <c r="E51" s="3"/>
      <c r="F51" s="4"/>
      <c r="G51" s="3"/>
      <c r="H51" s="3"/>
      <c r="I51" s="3"/>
      <c r="J51" s="3"/>
      <c r="K51" s="3"/>
      <c r="L51" s="3"/>
      <c r="M51" s="3"/>
      <c r="N51" s="175"/>
      <c r="O51" s="3"/>
    </row>
    <row r="52" spans="3:15" s="5" customFormat="1" ht="12">
      <c r="C52" s="3"/>
      <c r="D52" s="3"/>
      <c r="E52" s="3"/>
      <c r="F52" s="4"/>
      <c r="G52" s="3"/>
      <c r="H52" s="3"/>
      <c r="I52" s="3"/>
      <c r="J52" s="3"/>
      <c r="K52" s="3"/>
      <c r="L52" s="3"/>
      <c r="M52" s="3"/>
      <c r="N52" s="175"/>
      <c r="O52" s="3"/>
    </row>
  </sheetData>
  <sheetProtection/>
  <mergeCells count="5">
    <mergeCell ref="C2:F2"/>
    <mergeCell ref="G2:H2"/>
    <mergeCell ref="I2:M2"/>
    <mergeCell ref="N2:R2"/>
    <mergeCell ref="T2:V2"/>
  </mergeCells>
  <printOptions gridLines="1"/>
  <pageMargins left="0.7" right="0.7" top="0.75" bottom="0.75" header="0.3" footer="0.3"/>
  <pageSetup horizontalDpi="600" verticalDpi="600" orientation="landscape" paperSize="17" scale="65" r:id="rId3"/>
  <legacyDrawing r:id="rId2"/>
</worksheet>
</file>

<file path=xl/worksheets/sheet9.xml><?xml version="1.0" encoding="utf-8"?>
<worksheet xmlns="http://schemas.openxmlformats.org/spreadsheetml/2006/main" xmlns:r="http://schemas.openxmlformats.org/officeDocument/2006/relationships">
  <dimension ref="C3:R6"/>
  <sheetViews>
    <sheetView zoomScalePageLayoutView="0" workbookViewId="0" topLeftCell="C1">
      <selection activeCell="N5" sqref="N5"/>
    </sheetView>
  </sheetViews>
  <sheetFormatPr defaultColWidth="9.140625" defaultRowHeight="15"/>
  <cols>
    <col min="3" max="3" width="23.421875" style="0" customWidth="1"/>
    <col min="4" max="4" width="14.140625" style="0" customWidth="1"/>
    <col min="5" max="5" width="14.00390625" style="0" customWidth="1"/>
    <col min="6" max="6" width="12.28125" style="0" customWidth="1"/>
    <col min="9" max="9" width="10.00390625" style="0" customWidth="1"/>
    <col min="10" max="10" width="31.00390625" style="0" customWidth="1"/>
  </cols>
  <sheetData>
    <row r="3" spans="3:18" ht="45.75">
      <c r="C3" s="42" t="s">
        <v>32</v>
      </c>
      <c r="D3" s="42" t="s">
        <v>0</v>
      </c>
      <c r="E3" s="42" t="s">
        <v>1</v>
      </c>
      <c r="F3" s="43" t="s">
        <v>3</v>
      </c>
      <c r="G3" s="43" t="s">
        <v>133</v>
      </c>
      <c r="H3" s="42" t="s">
        <v>2</v>
      </c>
      <c r="I3" s="44" t="s">
        <v>12</v>
      </c>
      <c r="J3" s="44" t="s">
        <v>4</v>
      </c>
      <c r="K3" s="45" t="s">
        <v>5</v>
      </c>
      <c r="L3" s="44" t="s">
        <v>108</v>
      </c>
      <c r="M3" s="44" t="s">
        <v>6</v>
      </c>
      <c r="N3" s="44" t="s">
        <v>7</v>
      </c>
      <c r="O3" s="73" t="s">
        <v>57</v>
      </c>
      <c r="P3" s="73" t="s">
        <v>59</v>
      </c>
      <c r="Q3" s="73" t="s">
        <v>58</v>
      </c>
      <c r="R3" s="67" t="s">
        <v>49</v>
      </c>
    </row>
    <row r="4" spans="3:18" ht="15">
      <c r="C4" s="3" t="s">
        <v>552</v>
      </c>
      <c r="D4" s="3" t="s">
        <v>551</v>
      </c>
      <c r="E4" s="3" t="s">
        <v>37</v>
      </c>
      <c r="F4" s="32">
        <v>199205900</v>
      </c>
      <c r="G4" s="3">
        <v>42893</v>
      </c>
      <c r="H4" s="3" t="s">
        <v>46</v>
      </c>
      <c r="I4" s="3" t="s">
        <v>554</v>
      </c>
      <c r="J4" s="3" t="s">
        <v>553</v>
      </c>
      <c r="K4" s="3" t="s">
        <v>33</v>
      </c>
      <c r="L4" s="3" t="s">
        <v>33</v>
      </c>
      <c r="M4" s="3" t="s">
        <v>33</v>
      </c>
      <c r="N4" s="3" t="s">
        <v>584</v>
      </c>
      <c r="O4" s="68">
        <v>91267</v>
      </c>
      <c r="P4" s="68">
        <v>91267</v>
      </c>
      <c r="Q4" s="68">
        <v>9500</v>
      </c>
      <c r="R4" s="74">
        <f>Q4/P4</f>
        <v>0.10409019689482507</v>
      </c>
    </row>
    <row r="5" spans="3:18" ht="15">
      <c r="C5" s="3"/>
      <c r="D5" s="3"/>
      <c r="E5" s="3"/>
      <c r="F5" s="32"/>
      <c r="G5" s="3"/>
      <c r="H5" s="3"/>
      <c r="I5" s="3"/>
      <c r="J5" s="3"/>
      <c r="K5" s="3"/>
      <c r="L5" s="3"/>
      <c r="M5" s="3"/>
      <c r="N5" s="78"/>
      <c r="O5" s="68"/>
      <c r="P5" s="68"/>
      <c r="Q5" s="68"/>
      <c r="R5" s="74"/>
    </row>
    <row r="6" spans="3:18" ht="15">
      <c r="C6" s="3"/>
      <c r="D6" s="3"/>
      <c r="E6" s="3"/>
      <c r="F6" s="32"/>
      <c r="G6" s="3"/>
      <c r="H6" s="3"/>
      <c r="I6" s="3"/>
      <c r="J6" s="3"/>
      <c r="K6" s="3"/>
      <c r="L6" s="3"/>
      <c r="M6" s="3"/>
      <c r="N6" s="79"/>
      <c r="O6" s="68"/>
      <c r="P6" s="68"/>
      <c r="Q6" s="68"/>
      <c r="R6" s="7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Bruce Crawford</dc:creator>
  <cp:keywords/>
  <dc:description/>
  <cp:lastModifiedBy>Bruce Crawford</cp:lastModifiedBy>
  <cp:lastPrinted>2009-10-09T20:40:14Z</cp:lastPrinted>
  <dcterms:created xsi:type="dcterms:W3CDTF">2009-05-14T15:32:27Z</dcterms:created>
  <dcterms:modified xsi:type="dcterms:W3CDTF">2009-10-19T19:40:07Z</dcterms:modified>
  <cp:category/>
  <cp:version/>
  <cp:contentType/>
  <cp:contentStatus/>
</cp:coreProperties>
</file>