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9345" activeTab="0"/>
  </bookViews>
  <sheets>
    <sheet name="Niche Market Potential" sheetId="1" r:id="rId1"/>
    <sheet name="NEEA CFL Savings" sheetId="2" r:id="rId2"/>
  </sheets>
  <definedNames/>
  <calcPr fullCalcOnLoad="1"/>
</workbook>
</file>

<file path=xl/sharedStrings.xml><?xml version="1.0" encoding="utf-8"?>
<sst xmlns="http://schemas.openxmlformats.org/spreadsheetml/2006/main" count="73" uniqueCount="49">
  <si>
    <t>Home Ownership</t>
  </si>
  <si>
    <t>ID</t>
  </si>
  <si>
    <t>MT</t>
  </si>
  <si>
    <t>OR</t>
  </si>
  <si>
    <t>WA</t>
  </si>
  <si>
    <t>Poverty Estimate All Ages</t>
  </si>
  <si>
    <t>Poverty Percent All Ages</t>
  </si>
  <si>
    <t>Rental</t>
  </si>
  <si>
    <t>State</t>
  </si>
  <si>
    <t>Share of Total</t>
  </si>
  <si>
    <t>Households</t>
  </si>
  <si>
    <t>Housing units, 2007</t>
  </si>
  <si>
    <t>Homeownership rate, 2000</t>
  </si>
  <si>
    <t>Housing units in multi-unit structures, percent, 2000</t>
  </si>
  <si>
    <t>Median value of owner-occupied housing units, 2000</t>
  </si>
  <si>
    <t>Households, 2000</t>
  </si>
  <si>
    <t>Persons per household, 2000</t>
  </si>
  <si>
    <t>Median household income, 2007</t>
  </si>
  <si>
    <t>Per capita money income, 1999</t>
  </si>
  <si>
    <t>Persons below poverty, percent, 2007</t>
  </si>
  <si>
    <t>PNW</t>
  </si>
  <si>
    <t>Share of Total PNW Households</t>
  </si>
  <si>
    <t>Parameter</t>
  </si>
  <si>
    <t>Households -2007</t>
  </si>
  <si>
    <t>kWh/yr</t>
  </si>
  <si>
    <t>Average Lamps per Home</t>
  </si>
  <si>
    <t>Brings Low Income and Renters Up to Saturation on other households</t>
  </si>
  <si>
    <t>Busbar Savings/home</t>
  </si>
  <si>
    <t>Low Income Households</t>
  </si>
  <si>
    <t>Renter Households</t>
  </si>
  <si>
    <t>Mwa</t>
  </si>
  <si>
    <t>Total Savings Potential</t>
  </si>
  <si>
    <t>Year</t>
  </si>
  <si>
    <t>Net Units</t>
  </si>
  <si>
    <t>Baseline Savings (aMW)</t>
  </si>
  <si>
    <t>Utility Savings (aMW)</t>
  </si>
  <si>
    <t>Net Market Effect Savings (aMW)</t>
  </si>
  <si>
    <t>NEEA Actual and Projected Savings for CFLs</t>
  </si>
  <si>
    <t>Total Maximum Potential from "Niche Markets"*</t>
  </si>
  <si>
    <t>Total</t>
  </si>
  <si>
    <t>Households in 74 smallest utilities</t>
  </si>
  <si>
    <t>kWh</t>
  </si>
  <si>
    <t>aMW</t>
  </si>
  <si>
    <t>Busbar Savings per Lamp</t>
  </si>
  <si>
    <t>Brings Rural Households up to Saturation of Urban</t>
  </si>
  <si>
    <t>Total potential savings from CFLs</t>
  </si>
  <si>
    <t>*Assumes No Overlap Between Low Income, Renter and Rural Households</t>
  </si>
  <si>
    <t>Small and Rural Utility Households</t>
  </si>
  <si>
    <t>Lamps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</si>
</sst>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7" fontId="0" fillId="0" borderId="1" xfId="19" applyNumberFormat="1" applyBorder="1" applyAlignment="1">
      <alignment/>
    </xf>
    <xf numFmtId="49" fontId="0" fillId="0" borderId="1" xfId="0" applyNumberFormat="1" applyBorder="1" applyAlignment="1">
      <alignment/>
    </xf>
    <xf numFmtId="166" fontId="0" fillId="0" borderId="1" xfId="15" applyNumberFormat="1" applyBorder="1" applyAlignment="1">
      <alignment/>
    </xf>
    <xf numFmtId="9" fontId="0" fillId="0" borderId="1" xfId="19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 applyProtection="1">
      <alignment/>
      <protection/>
    </xf>
    <xf numFmtId="167" fontId="0" fillId="0" borderId="1" xfId="19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167" fontId="0" fillId="0" borderId="1" xfId="19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wrapText="1"/>
      <protection/>
    </xf>
    <xf numFmtId="166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6" fontId="0" fillId="0" borderId="0" xfId="15" applyNumberFormat="1" applyFont="1" applyAlignment="1">
      <alignment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49.8515625" style="0" customWidth="1"/>
    <col min="2" max="2" width="15.00390625" style="0" bestFit="1" customWidth="1"/>
    <col min="3" max="3" width="11.421875" style="0" customWidth="1"/>
    <col min="5" max="6" width="11.28125" style="0" bestFit="1" customWidth="1"/>
  </cols>
  <sheetData>
    <row r="3" spans="1:7" ht="12.75">
      <c r="A3" s="21"/>
      <c r="B3" s="32" t="s">
        <v>0</v>
      </c>
      <c r="C3" s="32"/>
      <c r="D3" s="32" t="s">
        <v>7</v>
      </c>
      <c r="E3" s="32"/>
      <c r="F3" s="21"/>
      <c r="G3" s="21"/>
    </row>
    <row r="4" spans="1:7" ht="25.5">
      <c r="A4" s="22" t="s">
        <v>8</v>
      </c>
      <c r="B4" s="23">
        <v>2007</v>
      </c>
      <c r="C4" s="23">
        <v>2008</v>
      </c>
      <c r="D4" s="23">
        <v>2007</v>
      </c>
      <c r="E4" s="23">
        <v>2008</v>
      </c>
      <c r="F4" s="24" t="s">
        <v>23</v>
      </c>
      <c r="G4" s="21"/>
    </row>
    <row r="5" spans="1:6" ht="12.75">
      <c r="A5" s="16" t="s">
        <v>1</v>
      </c>
      <c r="B5" s="17">
        <v>0.745</v>
      </c>
      <c r="C5" s="17">
        <v>0.75</v>
      </c>
      <c r="D5" s="17">
        <f>1-B5</f>
        <v>0.255</v>
      </c>
      <c r="E5" s="17">
        <f>1-C5</f>
        <v>0.25</v>
      </c>
      <c r="F5" s="18">
        <v>0.11642800688084058</v>
      </c>
    </row>
    <row r="6" spans="1:6" ht="12.75">
      <c r="A6" s="16" t="s">
        <v>2</v>
      </c>
      <c r="B6" s="17">
        <v>0.6729999999999999</v>
      </c>
      <c r="C6" s="17">
        <v>0.703</v>
      </c>
      <c r="D6" s="17">
        <f aca="true" t="shared" si="0" ref="D6:E8">1-B6</f>
        <v>0.32700000000000007</v>
      </c>
      <c r="E6" s="17">
        <f t="shared" si="0"/>
        <v>0.29700000000000004</v>
      </c>
      <c r="F6" s="18">
        <v>0.08035266890862224</v>
      </c>
    </row>
    <row r="7" spans="1:6" ht="12.75">
      <c r="A7" s="16" t="s">
        <v>3</v>
      </c>
      <c r="B7" s="17">
        <v>0.657</v>
      </c>
      <c r="C7" s="17">
        <v>0.662</v>
      </c>
      <c r="D7" s="17">
        <f t="shared" si="0"/>
        <v>0.34299999999999997</v>
      </c>
      <c r="E7" s="17">
        <f t="shared" si="0"/>
        <v>0.33799999999999997</v>
      </c>
      <c r="F7" s="18">
        <v>0.2969585636724974</v>
      </c>
    </row>
    <row r="8" spans="1:6" ht="12.75">
      <c r="A8" s="16" t="s">
        <v>4</v>
      </c>
      <c r="B8" s="17">
        <v>0.6679999999999999</v>
      </c>
      <c r="C8" s="17">
        <v>0.662</v>
      </c>
      <c r="D8" s="17">
        <f t="shared" si="0"/>
        <v>0.3320000000000001</v>
      </c>
      <c r="E8" s="17">
        <f t="shared" si="0"/>
        <v>0.33799999999999997</v>
      </c>
      <c r="F8" s="18">
        <v>0.5062607605380398</v>
      </c>
    </row>
    <row r="9" spans="1:6" ht="12.75">
      <c r="A9" s="19" t="s">
        <v>20</v>
      </c>
      <c r="B9" s="17">
        <f>SUMPRODUCT(B5:B8,$F5:$F8)</f>
        <v>0.6741001756739704</v>
      </c>
      <c r="C9" s="17">
        <f>SUMPRODUCT(C5:C8,$F5:$F8)</f>
        <v>0.6755401240307675</v>
      </c>
      <c r="D9" s="20">
        <f>SUMPRODUCT(D5:D8,F5:F8)</f>
        <v>0.3258998243260297</v>
      </c>
      <c r="E9" s="20">
        <f>SUMPRODUCT(E5:E8,F5:F8)</f>
        <v>0.32445987596923254</v>
      </c>
      <c r="F9" s="18">
        <v>1</v>
      </c>
    </row>
    <row r="11" spans="1:4" ht="38.25">
      <c r="A11" s="3" t="s">
        <v>8</v>
      </c>
      <c r="B11" s="3" t="s">
        <v>9</v>
      </c>
      <c r="C11" s="3" t="s">
        <v>5</v>
      </c>
      <c r="D11" s="4" t="s">
        <v>6</v>
      </c>
    </row>
    <row r="12" spans="1:7" ht="12.75">
      <c r="A12" s="6" t="s">
        <v>1</v>
      </c>
      <c r="B12" s="5">
        <f>C12/C$16</f>
        <v>0.11788539468703658</v>
      </c>
      <c r="C12" s="7">
        <v>177830</v>
      </c>
      <c r="D12" s="8">
        <v>0.121</v>
      </c>
      <c r="F12" s="9"/>
      <c r="G12" s="1"/>
    </row>
    <row r="13" spans="1:7" ht="12.75">
      <c r="A13" s="6" t="s">
        <v>2</v>
      </c>
      <c r="B13" s="5">
        <f>C13/C$16</f>
        <v>0.0871283308772495</v>
      </c>
      <c r="C13" s="7">
        <v>131433</v>
      </c>
      <c r="D13" s="8">
        <v>0.141</v>
      </c>
      <c r="E13" s="2"/>
      <c r="F13" s="9"/>
      <c r="G13" s="1"/>
    </row>
    <row r="14" spans="1:7" ht="12.75">
      <c r="A14" s="6" t="s">
        <v>3</v>
      </c>
      <c r="B14" s="5">
        <f>C14/C$16</f>
        <v>0.3159743559657646</v>
      </c>
      <c r="C14" s="7">
        <v>476647</v>
      </c>
      <c r="D14" s="8">
        <v>0.13</v>
      </c>
      <c r="E14" s="2"/>
      <c r="F14" s="9"/>
      <c r="G14" s="1"/>
    </row>
    <row r="15" spans="1:7" ht="12.75">
      <c r="A15" s="6" t="s">
        <v>4</v>
      </c>
      <c r="B15" s="5">
        <f>C15/C$16</f>
        <v>0.4790119184699493</v>
      </c>
      <c r="C15" s="7">
        <v>722589</v>
      </c>
      <c r="D15" s="8">
        <v>0.114</v>
      </c>
      <c r="E15" s="2"/>
      <c r="F15" s="9"/>
      <c r="G15" s="1"/>
    </row>
    <row r="16" spans="1:7" ht="12.75">
      <c r="A16" s="10" t="s">
        <v>20</v>
      </c>
      <c r="B16" s="5">
        <f>C16/C$16</f>
        <v>1</v>
      </c>
      <c r="C16" s="7">
        <v>1508499</v>
      </c>
      <c r="D16" s="5">
        <f>SUMPRODUCT(D12:D15,B12:B15)</f>
        <v>0.12223325239194723</v>
      </c>
      <c r="F16" s="1"/>
      <c r="G16" s="1"/>
    </row>
    <row r="19" spans="1:6" ht="12.75">
      <c r="A19" s="14" t="s">
        <v>22</v>
      </c>
      <c r="B19" s="14" t="s">
        <v>1</v>
      </c>
      <c r="C19" s="14" t="s">
        <v>2</v>
      </c>
      <c r="D19" s="14" t="s">
        <v>3</v>
      </c>
      <c r="E19" s="14" t="s">
        <v>4</v>
      </c>
      <c r="F19" s="14" t="s">
        <v>20</v>
      </c>
    </row>
    <row r="20" spans="1:6" ht="12.75">
      <c r="A20" s="10" t="s">
        <v>11</v>
      </c>
      <c r="B20" s="11">
        <v>631071</v>
      </c>
      <c r="C20" s="11">
        <v>435533</v>
      </c>
      <c r="D20" s="11">
        <v>1609595</v>
      </c>
      <c r="E20" s="11">
        <v>2744069</v>
      </c>
      <c r="F20" s="11">
        <f>SUM(B20:E20)</f>
        <v>5420268</v>
      </c>
    </row>
    <row r="21" spans="1:6" ht="12.75">
      <c r="A21" s="10" t="s">
        <v>12</v>
      </c>
      <c r="B21" s="8">
        <v>0.724</v>
      </c>
      <c r="C21" s="8">
        <v>0.691</v>
      </c>
      <c r="D21" s="8">
        <v>0.643</v>
      </c>
      <c r="E21" s="8">
        <v>0.646</v>
      </c>
      <c r="F21" s="8">
        <f>SUMPRODUCT($B$29:$E$29,B21:E21)</f>
        <v>0.657806378946576</v>
      </c>
    </row>
    <row r="22" spans="1:6" ht="12.75">
      <c r="A22" s="10" t="s">
        <v>13</v>
      </c>
      <c r="B22" s="8">
        <v>0.144</v>
      </c>
      <c r="C22" s="8">
        <v>0.157</v>
      </c>
      <c r="D22" s="8">
        <v>0.231</v>
      </c>
      <c r="E22" s="8">
        <v>0.256</v>
      </c>
      <c r="F22" s="8">
        <f>SUMPRODUCT($B$29:$E$29,B22:E22)</f>
        <v>0.22758118491557983</v>
      </c>
    </row>
    <row r="23" spans="1:6" ht="12.75">
      <c r="A23" s="10" t="s">
        <v>14</v>
      </c>
      <c r="B23" s="11">
        <v>106300</v>
      </c>
      <c r="C23" s="11">
        <v>99500</v>
      </c>
      <c r="D23" s="11">
        <v>152100</v>
      </c>
      <c r="E23" s="11">
        <v>168300</v>
      </c>
      <c r="F23" s="11">
        <f>SUM(B23:E23)</f>
        <v>526200</v>
      </c>
    </row>
    <row r="24" spans="1:6" ht="12.75">
      <c r="A24" s="10" t="s">
        <v>15</v>
      </c>
      <c r="B24" s="11">
        <v>469645</v>
      </c>
      <c r="C24" s="11">
        <v>358667</v>
      </c>
      <c r="D24" s="11">
        <v>1333723</v>
      </c>
      <c r="E24" s="11">
        <v>2271398</v>
      </c>
      <c r="F24" s="11">
        <f>SUM(B24:E24)</f>
        <v>4433433</v>
      </c>
    </row>
    <row r="25" spans="1:6" ht="12.75">
      <c r="A25" s="10" t="s">
        <v>16</v>
      </c>
      <c r="B25" s="12">
        <v>2.69</v>
      </c>
      <c r="C25" s="12">
        <v>2.45</v>
      </c>
      <c r="D25" s="12">
        <v>2.51</v>
      </c>
      <c r="E25" s="12">
        <v>2.53</v>
      </c>
      <c r="F25" s="13">
        <f>SUMPRODUCT($B$29:$E$29,B25:E25)</f>
        <v>2.536261096314795</v>
      </c>
    </row>
    <row r="26" spans="1:6" ht="12.75">
      <c r="A26" s="10" t="s">
        <v>17</v>
      </c>
      <c r="B26" s="11">
        <v>46136</v>
      </c>
      <c r="C26" s="11">
        <v>43000</v>
      </c>
      <c r="D26" s="11">
        <v>48735</v>
      </c>
      <c r="E26" s="11">
        <v>55628</v>
      </c>
      <c r="F26" s="11">
        <f>SUM(B26:E26)</f>
        <v>193499</v>
      </c>
    </row>
    <row r="27" spans="1:6" ht="12.75">
      <c r="A27" s="10" t="s">
        <v>18</v>
      </c>
      <c r="B27" s="11">
        <v>17841</v>
      </c>
      <c r="C27" s="11">
        <v>17151</v>
      </c>
      <c r="D27" s="11">
        <v>20940</v>
      </c>
      <c r="E27" s="11">
        <v>22973</v>
      </c>
      <c r="F27" s="11">
        <f>SUM(B27:E27)</f>
        <v>78905</v>
      </c>
    </row>
    <row r="28" spans="1:6" ht="12.75">
      <c r="A28" s="10" t="s">
        <v>19</v>
      </c>
      <c r="B28" s="5">
        <v>0.121</v>
      </c>
      <c r="C28" s="5">
        <v>0.141</v>
      </c>
      <c r="D28" s="5">
        <v>0.13</v>
      </c>
      <c r="E28" s="5">
        <v>0.114</v>
      </c>
      <c r="F28" s="5">
        <f>SUMPRODUCT($B$29:$E$29,B28:E28)</f>
        <v>0.12173585512745864</v>
      </c>
    </row>
    <row r="29" spans="1:6" ht="12.75">
      <c r="A29" s="15" t="s">
        <v>21</v>
      </c>
      <c r="B29" s="8">
        <f>B20/$F20</f>
        <v>0.11642800688084058</v>
      </c>
      <c r="C29" s="8">
        <f>C20/$F20</f>
        <v>0.08035266890862224</v>
      </c>
      <c r="D29" s="8">
        <f>D20/$F20</f>
        <v>0.2969585636724974</v>
      </c>
      <c r="E29" s="8">
        <f>E20/$F20</f>
        <v>0.5062607605380398</v>
      </c>
      <c r="F29" s="8">
        <f>F20/$F20</f>
        <v>1</v>
      </c>
    </row>
    <row r="32" spans="1:3" ht="12.75">
      <c r="A32" s="10" t="s">
        <v>43</v>
      </c>
      <c r="B32" s="10">
        <v>37</v>
      </c>
      <c r="C32" t="s">
        <v>24</v>
      </c>
    </row>
    <row r="33" spans="1:3" ht="12.75">
      <c r="A33" s="10" t="s">
        <v>25</v>
      </c>
      <c r="B33" s="10">
        <v>15</v>
      </c>
      <c r="C33" t="s">
        <v>26</v>
      </c>
    </row>
    <row r="34" spans="1:3" ht="12.75">
      <c r="A34" s="10" t="s">
        <v>27</v>
      </c>
      <c r="B34" s="10">
        <f>B32*B33</f>
        <v>555</v>
      </c>
      <c r="C34" t="s">
        <v>24</v>
      </c>
    </row>
    <row r="36" spans="1:2" ht="12.75">
      <c r="A36" s="10"/>
      <c r="B36" s="26"/>
    </row>
    <row r="37" spans="1:3" ht="38.25">
      <c r="A37" s="30"/>
      <c r="B37" s="30" t="s">
        <v>10</v>
      </c>
      <c r="C37" s="30" t="s">
        <v>31</v>
      </c>
    </row>
    <row r="38" spans="1:6" ht="12.75">
      <c r="A38" s="10" t="s">
        <v>28</v>
      </c>
      <c r="B38" s="7">
        <f>F28*F20</f>
        <v>659840.96</v>
      </c>
      <c r="C38" s="25">
        <f>B38*B$34/8760000</f>
        <v>41.80499232876712</v>
      </c>
      <c r="D38" t="s">
        <v>30</v>
      </c>
      <c r="E38" s="31">
        <f>B38*15</f>
        <v>9897614.399999999</v>
      </c>
      <c r="F38" s="28" t="s">
        <v>48</v>
      </c>
    </row>
    <row r="39" spans="1:6" ht="12.75">
      <c r="A39" s="10" t="s">
        <v>29</v>
      </c>
      <c r="B39" s="7">
        <f>D9*F20</f>
        <v>1766464.3890000004</v>
      </c>
      <c r="C39" s="25">
        <f>B39*B$34/8760000</f>
        <v>111.91640820719181</v>
      </c>
      <c r="D39" t="s">
        <v>30</v>
      </c>
      <c r="E39" s="31">
        <f>B39*15</f>
        <v>26496965.83500001</v>
      </c>
      <c r="F39" s="28" t="s">
        <v>48</v>
      </c>
    </row>
    <row r="40" spans="1:6" ht="12.75">
      <c r="A40" s="10" t="s">
        <v>47</v>
      </c>
      <c r="B40" s="7">
        <f>B46</f>
        <v>263000</v>
      </c>
      <c r="C40" s="25">
        <f>B50</f>
        <v>16.66267123287671</v>
      </c>
      <c r="D40" t="s">
        <v>30</v>
      </c>
      <c r="E40" s="31">
        <f>B40*15</f>
        <v>3945000</v>
      </c>
      <c r="F40" s="28" t="s">
        <v>48</v>
      </c>
    </row>
    <row r="41" spans="1:6" ht="12.75">
      <c r="A41" s="10" t="s">
        <v>38</v>
      </c>
      <c r="B41" s="25">
        <f>SUM(B38:B40)</f>
        <v>2689305.3490000004</v>
      </c>
      <c r="C41" s="25">
        <f>SUM(C38:C40)</f>
        <v>170.38407176883564</v>
      </c>
      <c r="D41" t="s">
        <v>30</v>
      </c>
      <c r="E41" s="31">
        <f>B41*15</f>
        <v>40339580.23500001</v>
      </c>
      <c r="F41" s="28" t="s">
        <v>48</v>
      </c>
    </row>
    <row r="43" ht="12.75">
      <c r="A43" t="s">
        <v>46</v>
      </c>
    </row>
    <row r="46" spans="1:2" ht="12.75">
      <c r="A46" s="10" t="s">
        <v>40</v>
      </c>
      <c r="B46" s="11">
        <v>263000</v>
      </c>
    </row>
    <row r="47" spans="1:3" ht="12.75">
      <c r="A47" s="10" t="s">
        <v>43</v>
      </c>
      <c r="B47" s="25">
        <v>37</v>
      </c>
      <c r="C47" t="s">
        <v>41</v>
      </c>
    </row>
    <row r="48" spans="1:3" ht="12.75">
      <c r="A48" s="10" t="s">
        <v>25</v>
      </c>
      <c r="B48" s="10">
        <v>15</v>
      </c>
      <c r="C48" t="s">
        <v>44</v>
      </c>
    </row>
    <row r="49" spans="1:3" ht="12.75">
      <c r="A49" s="10" t="s">
        <v>27</v>
      </c>
      <c r="B49" s="25">
        <f>B46*B47*B48</f>
        <v>145965000</v>
      </c>
      <c r="C49" t="s">
        <v>41</v>
      </c>
    </row>
    <row r="50" spans="1:3" ht="12.75">
      <c r="A50" s="10" t="s">
        <v>45</v>
      </c>
      <c r="B50" s="29">
        <f>B49/8760000</f>
        <v>16.66267123287671</v>
      </c>
      <c r="C50" t="s">
        <v>42</v>
      </c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9" sqref="E29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10.421875" style="0" customWidth="1"/>
    <col min="5" max="5" width="12.140625" style="0" customWidth="1"/>
    <col min="7" max="7" width="14.00390625" style="0" customWidth="1"/>
  </cols>
  <sheetData>
    <row r="1" ht="12.75">
      <c r="A1" s="27" t="s">
        <v>37</v>
      </c>
    </row>
    <row r="2" spans="1:8" ht="38.25">
      <c r="A2" s="3" t="s">
        <v>32</v>
      </c>
      <c r="B2" s="3" t="s">
        <v>33</v>
      </c>
      <c r="C2" s="3" t="s">
        <v>34</v>
      </c>
      <c r="D2" s="3" t="s">
        <v>33</v>
      </c>
      <c r="E2" s="3" t="s">
        <v>35</v>
      </c>
      <c r="F2" s="3" t="s">
        <v>33</v>
      </c>
      <c r="G2" s="3" t="s">
        <v>36</v>
      </c>
      <c r="H2" s="3" t="s">
        <v>39</v>
      </c>
    </row>
    <row r="3" spans="1:8" ht="12.75">
      <c r="A3" s="10">
        <v>1997</v>
      </c>
      <c r="B3" s="11">
        <v>28000</v>
      </c>
      <c r="C3" s="12">
        <v>0.21</v>
      </c>
      <c r="D3" s="12">
        <v>0</v>
      </c>
      <c r="E3" s="12">
        <v>0</v>
      </c>
      <c r="F3" s="11">
        <v>176000</v>
      </c>
      <c r="G3" s="12">
        <v>1.32</v>
      </c>
      <c r="H3" s="25">
        <f>C3+E3+G3</f>
        <v>1.53</v>
      </c>
    </row>
    <row r="4" spans="1:8" ht="12.75">
      <c r="A4" s="10">
        <v>1998</v>
      </c>
      <c r="B4" s="11">
        <v>30853</v>
      </c>
      <c r="C4" s="12">
        <v>0.23</v>
      </c>
      <c r="D4" s="12">
        <v>0</v>
      </c>
      <c r="E4" s="12">
        <v>0</v>
      </c>
      <c r="F4" s="11">
        <v>129212</v>
      </c>
      <c r="G4" s="12">
        <v>0.97</v>
      </c>
      <c r="H4" s="25">
        <f aca="true" t="shared" si="0" ref="H4:H21">C4+E4+G4</f>
        <v>1.2</v>
      </c>
    </row>
    <row r="5" spans="1:8" ht="12.75">
      <c r="A5" s="10">
        <v>1999</v>
      </c>
      <c r="B5" s="11">
        <v>33036</v>
      </c>
      <c r="C5" s="12">
        <v>0.25</v>
      </c>
      <c r="D5" s="12">
        <v>0</v>
      </c>
      <c r="E5" s="12">
        <v>0</v>
      </c>
      <c r="F5" s="11">
        <v>214762</v>
      </c>
      <c r="G5" s="12">
        <v>1.61</v>
      </c>
      <c r="H5" s="25">
        <f t="shared" si="0"/>
        <v>1.86</v>
      </c>
    </row>
    <row r="6" spans="1:8" ht="12.75">
      <c r="A6" s="10">
        <v>2000</v>
      </c>
      <c r="B6" s="11">
        <v>35200</v>
      </c>
      <c r="C6" s="12">
        <v>0.26</v>
      </c>
      <c r="D6" s="12">
        <v>0</v>
      </c>
      <c r="E6" s="12">
        <v>0</v>
      </c>
      <c r="F6" s="11">
        <v>570553</v>
      </c>
      <c r="G6" s="12">
        <v>4.27</v>
      </c>
      <c r="H6" s="25">
        <f t="shared" si="0"/>
        <v>4.529999999999999</v>
      </c>
    </row>
    <row r="7" spans="1:8" ht="12.75">
      <c r="A7" s="10">
        <v>2001</v>
      </c>
      <c r="B7" s="11">
        <v>247150</v>
      </c>
      <c r="C7" s="12">
        <v>0.95</v>
      </c>
      <c r="D7" s="11">
        <v>2744740</v>
      </c>
      <c r="E7" s="12">
        <v>10.5</v>
      </c>
      <c r="F7" s="11">
        <v>2718599</v>
      </c>
      <c r="G7" s="12">
        <v>10.41</v>
      </c>
      <c r="H7" s="25">
        <f t="shared" si="0"/>
        <v>21.86</v>
      </c>
    </row>
    <row r="8" spans="1:8" ht="12.75">
      <c r="A8" s="10">
        <v>2002</v>
      </c>
      <c r="B8" s="11">
        <v>241322</v>
      </c>
      <c r="C8" s="12">
        <v>0.92</v>
      </c>
      <c r="D8" s="11">
        <v>320371</v>
      </c>
      <c r="E8" s="12">
        <v>1.2</v>
      </c>
      <c r="F8" s="11">
        <v>3302324</v>
      </c>
      <c r="G8" s="12">
        <v>12.64</v>
      </c>
      <c r="H8" s="25">
        <f t="shared" si="0"/>
        <v>14.760000000000002</v>
      </c>
    </row>
    <row r="9" spans="1:8" ht="12.75">
      <c r="A9" s="10">
        <v>2003</v>
      </c>
      <c r="B9" s="11">
        <v>219439</v>
      </c>
      <c r="C9" s="12">
        <v>0.84</v>
      </c>
      <c r="D9" s="11">
        <v>741379</v>
      </c>
      <c r="E9" s="12">
        <v>2.8</v>
      </c>
      <c r="F9" s="11">
        <v>2428912</v>
      </c>
      <c r="G9" s="12">
        <v>9.3</v>
      </c>
      <c r="H9" s="25">
        <f t="shared" si="0"/>
        <v>12.940000000000001</v>
      </c>
    </row>
    <row r="10" spans="1:8" ht="12.75">
      <c r="A10" s="10">
        <v>2004</v>
      </c>
      <c r="B10" s="11">
        <v>504897</v>
      </c>
      <c r="C10" s="12">
        <v>1.93</v>
      </c>
      <c r="D10" s="11">
        <v>606389</v>
      </c>
      <c r="E10" s="12">
        <v>2.3</v>
      </c>
      <c r="F10" s="11">
        <v>2320456</v>
      </c>
      <c r="G10" s="12">
        <v>8.88</v>
      </c>
      <c r="H10" s="25">
        <f t="shared" si="0"/>
        <v>13.11</v>
      </c>
    </row>
    <row r="11" spans="1:8" ht="12.75">
      <c r="A11" s="10">
        <v>2005</v>
      </c>
      <c r="B11" s="11">
        <v>519242</v>
      </c>
      <c r="C11" s="12">
        <v>1.99</v>
      </c>
      <c r="D11" s="11">
        <v>1267603</v>
      </c>
      <c r="E11" s="12">
        <v>4.9</v>
      </c>
      <c r="F11" s="11">
        <v>2943433</v>
      </c>
      <c r="G11" s="12">
        <v>11.27</v>
      </c>
      <c r="H11" s="25">
        <f t="shared" si="0"/>
        <v>18.16</v>
      </c>
    </row>
    <row r="12" spans="1:8" ht="12.75">
      <c r="A12" s="10">
        <v>2006</v>
      </c>
      <c r="B12" s="11">
        <v>1162881</v>
      </c>
      <c r="C12" s="12">
        <v>4.45</v>
      </c>
      <c r="D12" s="11">
        <v>2445176</v>
      </c>
      <c r="E12" s="12">
        <v>9.4</v>
      </c>
      <c r="F12" s="11">
        <v>4727403</v>
      </c>
      <c r="G12" s="12">
        <v>18.1</v>
      </c>
      <c r="H12" s="25">
        <f t="shared" si="0"/>
        <v>31.950000000000003</v>
      </c>
    </row>
    <row r="13" spans="1:8" ht="12.75">
      <c r="A13" s="10">
        <v>2007</v>
      </c>
      <c r="B13" s="11">
        <v>4229601</v>
      </c>
      <c r="C13" s="12">
        <v>16.19</v>
      </c>
      <c r="D13" s="11">
        <v>3477539</v>
      </c>
      <c r="E13" s="12">
        <v>13.3</v>
      </c>
      <c r="F13" s="11">
        <v>8003550</v>
      </c>
      <c r="G13" s="12">
        <v>30.64</v>
      </c>
      <c r="H13" s="25">
        <f t="shared" si="0"/>
        <v>60.13</v>
      </c>
    </row>
    <row r="14" spans="1:8" ht="12.75">
      <c r="A14" s="10">
        <v>2008</v>
      </c>
      <c r="B14" s="11">
        <v>7917364</v>
      </c>
      <c r="C14" s="12">
        <v>30.31</v>
      </c>
      <c r="D14" s="11">
        <v>4013547</v>
      </c>
      <c r="E14" s="12">
        <v>15.4</v>
      </c>
      <c r="F14" s="11">
        <v>9584964</v>
      </c>
      <c r="G14" s="12">
        <v>36.69</v>
      </c>
      <c r="H14" s="25">
        <f t="shared" si="0"/>
        <v>82.4</v>
      </c>
    </row>
    <row r="15" spans="1:8" ht="12.75">
      <c r="A15" s="10">
        <v>2009</v>
      </c>
      <c r="B15" s="11">
        <v>12651624</v>
      </c>
      <c r="C15" s="12">
        <v>48.43</v>
      </c>
      <c r="D15" s="11">
        <v>1247285</v>
      </c>
      <c r="E15" s="12">
        <v>4.8</v>
      </c>
      <c r="F15" s="11">
        <v>9573185</v>
      </c>
      <c r="G15" s="12">
        <v>36.64</v>
      </c>
      <c r="H15" s="25">
        <f t="shared" si="0"/>
        <v>89.87</v>
      </c>
    </row>
    <row r="16" spans="1:8" ht="12.75">
      <c r="A16" s="10">
        <v>2010</v>
      </c>
      <c r="B16" s="11">
        <v>17800279</v>
      </c>
      <c r="C16" s="12">
        <v>68.14</v>
      </c>
      <c r="D16" s="11">
        <v>671659</v>
      </c>
      <c r="E16" s="12">
        <v>2.6</v>
      </c>
      <c r="F16" s="11">
        <v>8484723</v>
      </c>
      <c r="G16" s="12">
        <v>32.48</v>
      </c>
      <c r="H16" s="25">
        <f t="shared" si="0"/>
        <v>103.22</v>
      </c>
    </row>
    <row r="17" spans="1:8" ht="12.75">
      <c r="A17" s="10">
        <v>2011</v>
      </c>
      <c r="B17" s="11">
        <v>20793058</v>
      </c>
      <c r="C17" s="12">
        <v>79.59</v>
      </c>
      <c r="D17" s="11">
        <v>216998</v>
      </c>
      <c r="E17" s="12">
        <v>0.8</v>
      </c>
      <c r="F17" s="11">
        <v>6237294</v>
      </c>
      <c r="G17" s="12">
        <v>23.88</v>
      </c>
      <c r="H17" s="25">
        <f t="shared" si="0"/>
        <v>104.27</v>
      </c>
    </row>
    <row r="18" spans="1:8" ht="12.75">
      <c r="A18" s="10">
        <v>2012</v>
      </c>
      <c r="B18" s="11">
        <v>19942919</v>
      </c>
      <c r="C18" s="12">
        <v>76.34</v>
      </c>
      <c r="D18" s="11">
        <v>52663</v>
      </c>
      <c r="E18" s="12">
        <v>0.2</v>
      </c>
      <c r="F18" s="11">
        <v>2993078</v>
      </c>
      <c r="G18" s="12">
        <v>11.46</v>
      </c>
      <c r="H18" s="25">
        <f t="shared" si="0"/>
        <v>88</v>
      </c>
    </row>
    <row r="19" spans="1:8" ht="12.75">
      <c r="A19" s="10">
        <v>2013</v>
      </c>
      <c r="B19" s="11">
        <v>17943891</v>
      </c>
      <c r="C19" s="12">
        <v>68.69</v>
      </c>
      <c r="D19" s="11">
        <v>46448</v>
      </c>
      <c r="E19" s="12">
        <v>0.2</v>
      </c>
      <c r="F19" s="11">
        <v>2716636</v>
      </c>
      <c r="G19" s="12">
        <v>10.4</v>
      </c>
      <c r="H19" s="25">
        <f t="shared" si="0"/>
        <v>79.29</v>
      </c>
    </row>
    <row r="20" spans="1:8" ht="12.75">
      <c r="A20" s="10">
        <v>2014</v>
      </c>
      <c r="B20" s="11">
        <v>15273995</v>
      </c>
      <c r="C20" s="12">
        <v>58.47</v>
      </c>
      <c r="D20" s="11">
        <v>42706</v>
      </c>
      <c r="E20" s="12">
        <v>0.2</v>
      </c>
      <c r="F20" s="11">
        <v>2568300</v>
      </c>
      <c r="G20" s="12">
        <v>9.83</v>
      </c>
      <c r="H20" s="25">
        <f t="shared" si="0"/>
        <v>68.5</v>
      </c>
    </row>
    <row r="21" spans="1:8" ht="12.75">
      <c r="A21" s="10">
        <v>2015</v>
      </c>
      <c r="B21" s="11">
        <v>14082192</v>
      </c>
      <c r="C21" s="12">
        <v>53.9</v>
      </c>
      <c r="D21" s="11">
        <v>181018</v>
      </c>
      <c r="E21" s="12">
        <v>0.7</v>
      </c>
      <c r="F21" s="11">
        <v>1578118</v>
      </c>
      <c r="G21" s="12">
        <v>6.04</v>
      </c>
      <c r="H21" s="25">
        <f t="shared" si="0"/>
        <v>60.64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Power and Conservation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Eckman</dc:creator>
  <cp:keywords/>
  <dc:description/>
  <cp:lastModifiedBy>Tom Eckman</cp:lastModifiedBy>
  <dcterms:created xsi:type="dcterms:W3CDTF">2009-06-29T20:36:11Z</dcterms:created>
  <dcterms:modified xsi:type="dcterms:W3CDTF">2009-07-01T23:03:03Z</dcterms:modified>
  <cp:category/>
  <cp:version/>
  <cp:contentType/>
  <cp:contentStatus/>
</cp:coreProperties>
</file>