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15" windowHeight="5355" tabRatio="813" activeTab="0"/>
  </bookViews>
  <sheets>
    <sheet name="Setup" sheetId="1" r:id="rId1"/>
    <sheet name="Current" sheetId="2" r:id="rId2"/>
    <sheet name="Reference" sheetId="3" state="hidden" r:id="rId3"/>
    <sheet name="Species Hypothesis" sheetId="4" r:id="rId4"/>
    <sheet name="Species Range" sheetId="5" r:id="rId5"/>
    <sheet name="LSWeights" sheetId="6" state="hidden" r:id="rId6"/>
    <sheet name="Habitat score" sheetId="7" state="hidden" r:id="rId7"/>
    <sheet name="Habitat Ranking" sheetId="8" r:id="rId8"/>
    <sheet name="Confidence score" sheetId="9" state="hidden" r:id="rId9"/>
    <sheet name="Tornado" sheetId="10" r:id="rId10"/>
    <sheet name="Definitions" sheetId="11" state="hidden" r:id="rId11"/>
  </sheets>
  <definedNames/>
  <calcPr fullCalcOnLoad="1"/>
</workbook>
</file>

<file path=xl/comments2.xml><?xml version="1.0" encoding="utf-8"?>
<comments xmlns="http://schemas.openxmlformats.org/spreadsheetml/2006/main">
  <authors>
    <author>Chip McConnaha</author>
    <author>Jeff Fryer</author>
  </authors>
  <commentList>
    <comment ref="B2" authorId="0">
      <text>
        <r>
          <rPr>
            <b/>
            <sz val="8"/>
            <rFont val="Tahoma"/>
            <family val="0"/>
          </rPr>
          <t>Chip McConnaha:</t>
        </r>
        <r>
          <rPr>
            <sz val="8"/>
            <rFont val="Tahoma"/>
            <family val="0"/>
          </rPr>
          <t xml:space="preserve">
Normative = Ideal conditions for similar stream in this ecological province. Note that this is more from a geomorphic perspective than a biological perspective.</t>
        </r>
      </text>
    </comment>
    <comment ref="O11" authorId="1">
      <text>
        <r>
          <rPr>
            <b/>
            <sz val="8"/>
            <rFont val="Tahoma"/>
            <family val="0"/>
          </rPr>
          <t>Jeff Fryer:</t>
        </r>
        <r>
          <rPr>
            <sz val="8"/>
            <rFont val="Tahoma"/>
            <family val="0"/>
          </rPr>
          <t xml:space="preserve">
From GIS</t>
        </r>
      </text>
    </comment>
    <comment ref="B11" authorId="1">
      <text>
        <r>
          <rPr>
            <b/>
            <sz val="8"/>
            <rFont val="Tahoma"/>
            <family val="0"/>
          </rPr>
          <t>Jeff Fryer:</t>
        </r>
        <r>
          <rPr>
            <sz val="8"/>
            <rFont val="Tahoma"/>
            <family val="0"/>
          </rPr>
          <t xml:space="preserve">
Place NR in cell to indicate "Not Rated"
</t>
        </r>
      </text>
    </comment>
    <comment ref="N8" authorId="1">
      <text>
        <r>
          <rPr>
            <b/>
            <sz val="8"/>
            <rFont val="Tahoma"/>
            <family val="0"/>
          </rPr>
          <t>Jeff Fryer:</t>
        </r>
        <r>
          <rPr>
            <sz val="8"/>
            <rFont val="Tahoma"/>
            <family val="0"/>
          </rPr>
          <t xml:space="preserve">
Error Check for Reach Confidence Column</t>
        </r>
      </text>
    </comment>
    <comment ref="N9" authorId="1">
      <text>
        <r>
          <rPr>
            <b/>
            <sz val="8"/>
            <rFont val="Tahoma"/>
            <family val="0"/>
          </rPr>
          <t>Jeff Fryer:</t>
        </r>
        <r>
          <rPr>
            <sz val="8"/>
            <rFont val="Tahoma"/>
            <family val="0"/>
          </rPr>
          <t xml:space="preserve">
Error Check for Attribute Confidence Row</t>
        </r>
      </text>
    </comment>
    <comment ref="N10" authorId="1">
      <text>
        <r>
          <rPr>
            <b/>
            <sz val="8"/>
            <rFont val="Tahoma"/>
            <family val="0"/>
          </rPr>
          <t>Jeff Fryer:</t>
        </r>
        <r>
          <rPr>
            <sz val="8"/>
            <rFont val="Tahoma"/>
            <family val="0"/>
          </rPr>
          <t xml:space="preserve">
Error Check for Attribute Toggle Row</t>
        </r>
      </text>
    </comment>
    <comment ref="A10" authorId="1">
      <text>
        <r>
          <rPr>
            <b/>
            <sz val="8"/>
            <rFont val="Tahoma"/>
            <family val="0"/>
          </rPr>
          <t>Jeff Fryer:</t>
        </r>
        <r>
          <rPr>
            <sz val="8"/>
            <rFont val="Tahoma"/>
            <family val="0"/>
          </rPr>
          <t xml:space="preserve">
0 turns the attribute off, 1 turns the attribute on</t>
        </r>
      </text>
    </comment>
  </commentList>
</comments>
</file>

<file path=xl/comments3.xml><?xml version="1.0" encoding="utf-8"?>
<comments xmlns="http://schemas.openxmlformats.org/spreadsheetml/2006/main">
  <authors>
    <author>Chip McConnaha</author>
    <author>Jeff Fryer</author>
  </authors>
  <commentList>
    <comment ref="B2" authorId="0">
      <text>
        <r>
          <rPr>
            <b/>
            <sz val="8"/>
            <rFont val="Tahoma"/>
            <family val="0"/>
          </rPr>
          <t>Chip McConnaha:</t>
        </r>
        <r>
          <rPr>
            <sz val="8"/>
            <rFont val="Tahoma"/>
            <family val="0"/>
          </rPr>
          <t xml:space="preserve">
Normative = Ideal conditions for similar stream in this ecological province. Note that this is more from a geomorphic perspective than a biological perspective.</t>
        </r>
      </text>
    </comment>
    <comment ref="N11" authorId="1">
      <text>
        <r>
          <rPr>
            <b/>
            <sz val="8"/>
            <rFont val="Tahoma"/>
            <family val="0"/>
          </rPr>
          <t>Jeff Fryer:</t>
        </r>
        <r>
          <rPr>
            <sz val="8"/>
            <rFont val="Tahoma"/>
            <family val="0"/>
          </rPr>
          <t xml:space="preserve">
Copied directly from Current worksheet, not normally necessary to change-change percent used instead</t>
        </r>
      </text>
    </comment>
    <comment ref="M8" authorId="1">
      <text>
        <r>
          <rPr>
            <b/>
            <sz val="8"/>
            <rFont val="Tahoma"/>
            <family val="0"/>
          </rPr>
          <t>Jeff Fryer:</t>
        </r>
        <r>
          <rPr>
            <sz val="8"/>
            <rFont val="Tahoma"/>
            <family val="0"/>
          </rPr>
          <t xml:space="preserve">
Error Check for Reach Confidence colum</t>
        </r>
      </text>
    </comment>
    <comment ref="M9" authorId="1">
      <text>
        <r>
          <rPr>
            <b/>
            <sz val="8"/>
            <rFont val="Tahoma"/>
            <family val="0"/>
          </rPr>
          <t>Jeff Fryer:</t>
        </r>
        <r>
          <rPr>
            <sz val="8"/>
            <rFont val="Tahoma"/>
            <family val="0"/>
          </rPr>
          <t xml:space="preserve">
Error Check for Attribute Confidence Row</t>
        </r>
      </text>
    </comment>
    <comment ref="M10" authorId="1">
      <text>
        <r>
          <rPr>
            <b/>
            <sz val="8"/>
            <rFont val="Tahoma"/>
            <family val="0"/>
          </rPr>
          <t>Jeff Fryer:</t>
        </r>
        <r>
          <rPr>
            <sz val="8"/>
            <rFont val="Tahoma"/>
            <family val="0"/>
          </rPr>
          <t xml:space="preserve">
Error Check for Attribute Toggle Row</t>
        </r>
      </text>
    </comment>
    <comment ref="A10" authorId="1">
      <text>
        <r>
          <rPr>
            <b/>
            <sz val="8"/>
            <rFont val="Tahoma"/>
            <family val="0"/>
          </rPr>
          <t>Jeff Fryer:</t>
        </r>
        <r>
          <rPr>
            <sz val="8"/>
            <rFont val="Tahoma"/>
            <family val="0"/>
          </rPr>
          <t xml:space="preserve">
0 turns the attribute off, 1 turns the attribute on</t>
        </r>
      </text>
    </comment>
  </commentList>
</comments>
</file>

<file path=xl/comments4.xml><?xml version="1.0" encoding="utf-8"?>
<comments xmlns="http://schemas.openxmlformats.org/spreadsheetml/2006/main">
  <authors>
    <author>Chip McConnaha</author>
    <author>chip</author>
  </authors>
  <commentList>
    <comment ref="A7" authorId="0">
      <text>
        <r>
          <rPr>
            <b/>
            <sz val="9"/>
            <rFont val="Tahoma"/>
            <family val="0"/>
          </rPr>
          <t>Chip McConnaha:</t>
        </r>
        <r>
          <rPr>
            <sz val="9"/>
            <rFont val="Tahoma"/>
            <family val="0"/>
          </rPr>
          <t xml:space="preserve">
Life stage rank indicates a prioritization of habitat condition for use by a life stage.  Stages are ranked from 4 (highest sensitivy to 1 (lowest sensitivity).
DOES NOT HAVE TO BE INEGER</t>
        </r>
      </text>
    </comment>
    <comment ref="A9" authorId="1">
      <text>
        <r>
          <rPr>
            <b/>
            <sz val="8"/>
            <rFont val="Tahoma"/>
            <family val="0"/>
          </rPr>
          <t>chip:</t>
        </r>
        <r>
          <rPr>
            <sz val="8"/>
            <rFont val="Tahoma"/>
            <family val="0"/>
          </rPr>
          <t xml:space="preserve">
The attribute ranks the importance you ascribe to the attribute in regard to the life stage of the focal species.</t>
        </r>
      </text>
    </comment>
  </commentList>
</comments>
</file>

<file path=xl/comments5.xml><?xml version="1.0" encoding="utf-8"?>
<comments xmlns="http://schemas.openxmlformats.org/spreadsheetml/2006/main">
  <authors>
    <author>chip</author>
    <author>Chip McConnaha</author>
  </authors>
  <commentList>
    <comment ref="E3" authorId="0">
      <text>
        <r>
          <rPr>
            <b/>
            <sz val="8"/>
            <rFont val="Tahoma"/>
            <family val="0"/>
          </rPr>
          <t>chip:</t>
        </r>
        <r>
          <rPr>
            <sz val="8"/>
            <rFont val="Tahoma"/>
            <family val="0"/>
          </rPr>
          <t xml:space="preserve">
The attribute ranks the importance you ascribe to the attribute in regard to the life stage of the focal species.</t>
        </r>
      </text>
    </comment>
    <comment ref="G6" authorId="1">
      <text>
        <r>
          <rPr>
            <b/>
            <sz val="8"/>
            <rFont val="Tahoma"/>
            <family val="0"/>
          </rPr>
          <t>Chip McConnaha:</t>
        </r>
        <r>
          <rPr>
            <sz val="8"/>
            <rFont val="Tahoma"/>
            <family val="0"/>
          </rPr>
          <t xml:space="preserve">
0= Speculated
1=  Inferred
2= Observed</t>
        </r>
      </text>
    </comment>
    <comment ref="M6" authorId="1">
      <text>
        <r>
          <rPr>
            <b/>
            <sz val="8"/>
            <rFont val="Tahoma"/>
            <family val="0"/>
          </rPr>
          <t>Chip McConnaha:</t>
        </r>
        <r>
          <rPr>
            <sz val="8"/>
            <rFont val="Tahoma"/>
            <family val="0"/>
          </rPr>
          <t xml:space="preserve">
0 = speculated
1  = inferred
2 = observed</t>
        </r>
      </text>
    </comment>
    <comment ref="N6" authorId="1">
      <text>
        <r>
          <rPr>
            <b/>
            <sz val="8"/>
            <rFont val="Tahoma"/>
            <family val="0"/>
          </rPr>
          <t>Chip McConnaha:</t>
        </r>
        <r>
          <rPr>
            <sz val="8"/>
            <rFont val="Tahoma"/>
            <family val="0"/>
          </rPr>
          <t xml:space="preserve">
Documentation refers to a number in the bibliography sheet.  Enter as many numbers as you want as long as each is defined in the bibliography sheet.</t>
        </r>
      </text>
    </comment>
  </commentList>
</comments>
</file>

<file path=xl/sharedStrings.xml><?xml version="1.0" encoding="utf-8"?>
<sst xmlns="http://schemas.openxmlformats.org/spreadsheetml/2006/main" count="556" uniqueCount="232">
  <si>
    <t>Spawning</t>
  </si>
  <si>
    <t>Migration</t>
  </si>
  <si>
    <t>Obstructions</t>
  </si>
  <si>
    <t>Channel Stability</t>
  </si>
  <si>
    <t>Riparian Condition</t>
  </si>
  <si>
    <t>Habitat Diversity</t>
  </si>
  <si>
    <t>Key Habitat</t>
  </si>
  <si>
    <t>High Flow</t>
  </si>
  <si>
    <t>Low Flow</t>
  </si>
  <si>
    <t>Oxygen</t>
  </si>
  <si>
    <t>Pollutants</t>
  </si>
  <si>
    <t>High Temperature</t>
  </si>
  <si>
    <t>Protection Life Stage Weights</t>
  </si>
  <si>
    <t>Restoration Life Stage Weights</t>
  </si>
  <si>
    <t>Stream Unit Types</t>
  </si>
  <si>
    <t>Reach Score</t>
  </si>
  <si>
    <t>Focal Species:</t>
  </si>
  <si>
    <t>© 2003 Mobrand Biometrics, Inc.</t>
  </si>
  <si>
    <t>Stream Name:</t>
  </si>
  <si>
    <t>Reach Confidence</t>
  </si>
  <si>
    <t>Attribute Confidence</t>
  </si>
  <si>
    <t>Restoration Confidence</t>
  </si>
  <si>
    <t>Protection Confidence</t>
  </si>
  <si>
    <t>Channel complexity</t>
  </si>
  <si>
    <t>Channel form</t>
  </si>
  <si>
    <t>Fine sediment</t>
  </si>
  <si>
    <t>Ecological Province:</t>
  </si>
  <si>
    <t>Watershed:</t>
  </si>
  <si>
    <t>Stream:</t>
  </si>
  <si>
    <t>e-mail</t>
  </si>
  <si>
    <t>Phone</t>
  </si>
  <si>
    <t>Chip McConnaha</t>
  </si>
  <si>
    <t>cmcconnaha@mobrand.com</t>
  </si>
  <si>
    <t>503-232-6220</t>
  </si>
  <si>
    <t>Embeddedness</t>
  </si>
  <si>
    <t>Icing</t>
  </si>
  <si>
    <t>Substrate</t>
  </si>
  <si>
    <t>Diversity and complexity of the channel including amount of large woody debris (LWD) and multiple channels</t>
  </si>
  <si>
    <t>Amount of fine sediment within the stream, especially in spawning riffles</t>
  </si>
  <si>
    <t>Introduction of toxic (acute and chronic) substances into the stream</t>
  </si>
  <si>
    <t>Dissolved oxygen in water column and stream substrate</t>
  </si>
  <si>
    <t>Definitions of habitat characteristics</t>
  </si>
  <si>
    <t>Assign a weight to each attribute (0-2) relative to its importance to the life stage</t>
  </si>
  <si>
    <t>Condition of the stream-side vegetation, land form and subsurface water flow.</t>
  </si>
  <si>
    <t>The condition of the channel in regard to bed scour and artificial confinement. Measures how the channel can move laterally and vertically and to form a "normal" sequence of stream unit types.</t>
  </si>
  <si>
    <t>Habitat characteristics are rated relative to an optimum condition for the stream in its ecological province.</t>
  </si>
  <si>
    <t>Frequency and amount of high flow events.</t>
  </si>
  <si>
    <t>Frequency and amount of low flow events.</t>
  </si>
  <si>
    <t>Qualitative Habitat Assessment</t>
  </si>
  <si>
    <t>Contact:</t>
  </si>
  <si>
    <t>Back</t>
  </si>
  <si>
    <t>Definitions</t>
  </si>
  <si>
    <t>Contributors</t>
  </si>
  <si>
    <t>Analysts and planners contributing to this assessment should be identified above</t>
  </si>
  <si>
    <t>Channel stability</t>
  </si>
  <si>
    <t>no effects</t>
  </si>
  <si>
    <t>Miscellaneous toxic pollutants - water column</t>
  </si>
  <si>
    <t>Metals - in water column</t>
  </si>
  <si>
    <t>Metals/Pollutants - in sediments/soils</t>
  </si>
  <si>
    <t>Flow</t>
  </si>
  <si>
    <t>Flow - Intra daily (diel) variation</t>
  </si>
  <si>
    <t>Habitat diversity</t>
  </si>
  <si>
    <t>Gradient</t>
  </si>
  <si>
    <t>Confinement - natural</t>
  </si>
  <si>
    <t>Confinement - Hydromodifications</t>
  </si>
  <si>
    <t>Riparian function</t>
  </si>
  <si>
    <t>Wood</t>
  </si>
  <si>
    <t>Habitat type - primary pools</t>
  </si>
  <si>
    <t>Turbidity (susp. sed.)</t>
  </si>
  <si>
    <t>KeyHabitat</t>
  </si>
  <si>
    <t>All habitat types incorporated</t>
  </si>
  <si>
    <t>Obstructions to fish migration</t>
  </si>
  <si>
    <t>Dissolved oxygen</t>
  </si>
  <si>
    <t>Pathogens</t>
  </si>
  <si>
    <t>Fish pathogens</t>
  </si>
  <si>
    <t>Fish species introductions</t>
  </si>
  <si>
    <t>Temperature - daily maximum (by month)</t>
  </si>
  <si>
    <t>Nutrient enrichment</t>
  </si>
  <si>
    <t>Sediment load</t>
  </si>
  <si>
    <t>Temperature</t>
  </si>
  <si>
    <t>Temperature - spatial variation</t>
  </si>
  <si>
    <t>Life stage</t>
  </si>
  <si>
    <t>Primary</t>
  </si>
  <si>
    <t>Modifying</t>
  </si>
  <si>
    <t>0-age resident rearing</t>
  </si>
  <si>
    <t>Bed scour</t>
  </si>
  <si>
    <t>Flow - changes in interannual variability in low flows</t>
  </si>
  <si>
    <t>Habitat type - backwater pools</t>
  </si>
  <si>
    <t>Habitat type - beaver ponds</t>
  </si>
  <si>
    <t>1-age migrant</t>
  </si>
  <si>
    <t>Temperature - daily minimum (by month)</t>
  </si>
  <si>
    <t>Prespawning migrant</t>
  </si>
  <si>
    <t>Habitat Attributes</t>
  </si>
  <si>
    <t>Environmental Attributes</t>
  </si>
  <si>
    <t>Duration and amount of high summer water temperature or low winter temperatures that can be limiting to fish survival</t>
  </si>
  <si>
    <t>Sediment Load</t>
  </si>
  <si>
    <t>The complex of habitat types formed by geomorphic processes (incl LWD) within the stream (e.g. pools, riffles, glides etc.).</t>
  </si>
  <si>
    <t>Definitions.  The tables to the left define the Habitat Attributes in the Reference and Current tabs by life stage in terms of measurable attributes of the environment.  The relative weight assigned to the effect of each attribute on life stage survival and capacity is described under the hypothesis tab. These definitions are generally consisten with those used in Ecosystem Diagnosis and Treatment.  They describe four life stages that correspond to the three life stages in QHA--the migrant stage in QHA includes both juvenile and adult stages.  For each habitat attribute in the Reference and Current tabs the tables associate one or more measurable Environmental Attributes.  The structure is such that there is a single Primary attribute and often one or more Modifying attributes.  Modifying attributes add to the effect of the Primary attributes but are secondary in total impact.</t>
  </si>
  <si>
    <t>Date:</t>
  </si>
  <si>
    <t>Stream Name</t>
  </si>
  <si>
    <t>Current Condition Confidence Scores</t>
  </si>
  <si>
    <t>Reference Condition Confidence Scores</t>
  </si>
  <si>
    <t>Low Temperature</t>
  </si>
  <si>
    <t>Life Stage Weights for Habitat Rating Attributes</t>
  </si>
  <si>
    <t>Reference Weights</t>
  </si>
  <si>
    <t>Current Weights</t>
  </si>
  <si>
    <t>Describe the natural physical condition of the stream</t>
  </si>
  <si>
    <t>Species habitat hypothesis</t>
  </si>
  <si>
    <t>Documentation</t>
  </si>
  <si>
    <t>Not Rated</t>
  </si>
  <si>
    <t>Max unweighted possible score = 132 (max habitat difference = 4*min Lsweight of 3 over 11 attributes)</t>
  </si>
  <si>
    <t>Mat possible score = 396 (max habitat differece = 4*max LS weight of 9 over 11 attributes)</t>
  </si>
  <si>
    <t>Scoring</t>
  </si>
  <si>
    <t>Confidence Rating</t>
  </si>
  <si>
    <t>Attribute Rating</t>
  </si>
  <si>
    <t xml:space="preserve">Max possible attribute score = +/-24 </t>
  </si>
  <si>
    <t>Protection Habitat Ranking</t>
  </si>
  <si>
    <t>Restoration Habitat Ranking</t>
  </si>
  <si>
    <t>NPC= Not present currently</t>
  </si>
  <si>
    <t>NPR = Not present in reference condition</t>
  </si>
  <si>
    <t>Reach Name</t>
  </si>
  <si>
    <t>Weighted Protection Habitat Scores</t>
  </si>
  <si>
    <t>Weighted Restoration Habitat Scores</t>
  </si>
  <si>
    <t>About Qualitative Habitat Assessment</t>
  </si>
  <si>
    <t>The Qualitative Habitat Assessment tool (QHA) facilitates a structured ranking of stream reaches and attributes for subbasin planners.  QHA relies on the expert knowledge of subbasin planners to describe physical conditions in the target stream and to create an hypothesis about how the habitat would be used by a focal species.  The hypothesis is the “lens” through which physical conditions in the stream are viewed.  The hypothesis consists of weights that are assigned to life stages and attributes, as well as a description of how reaches are used by different life stages.  These result in a composite weight that is applied to a physical habitat score in each reach.  This score is the difference between a rating of physical habitat in a reach under the current condition and the condition of the reach for the attribute in a reference condition.  The result is that the current constraints on physical habitat in a stream are weighted and ranked according to how a focal species might use that habitat.  The workings of QHA are explained in the diagram below:</t>
  </si>
  <si>
    <t>NP = Not present</t>
  </si>
  <si>
    <t>Reach Rank</t>
  </si>
  <si>
    <t>current</t>
  </si>
  <si>
    <t>reference</t>
  </si>
  <si>
    <t>protection</t>
  </si>
  <si>
    <t>restoration</t>
  </si>
  <si>
    <t>Confidence</t>
  </si>
  <si>
    <t>Low Temp</t>
  </si>
  <si>
    <t>High Temp</t>
  </si>
  <si>
    <t>Winter rearing</t>
  </si>
  <si>
    <t>Summer rearing</t>
  </si>
  <si>
    <t>Spawn and incubation</t>
  </si>
  <si>
    <t>Reference Range (0-2)</t>
  </si>
  <si>
    <t>Current Range (0-2)</t>
  </si>
  <si>
    <t>Spawning/incubation</t>
  </si>
  <si>
    <t>Summer Rearing</t>
  </si>
  <si>
    <t>Winter Rearing</t>
  </si>
  <si>
    <t>Describe the normative condition for this stream in regard to the physical conditions relative to an optimal condition for similar streams in this ecological province.  The default rating for the reference condition is 4, however, ratings less than 4 inherent "limitations" of streams and reaches caused by geology, topography or other factors.</t>
  </si>
  <si>
    <t>Attribute Toggle</t>
  </si>
  <si>
    <t>Range check</t>
  </si>
  <si>
    <t>Version:</t>
  </si>
  <si>
    <t>Percent reach untilization</t>
  </si>
  <si>
    <t>Percent Reach utilization</t>
  </si>
  <si>
    <t>Miles current habitat</t>
  </si>
  <si>
    <t>Percent  habitat loss</t>
  </si>
  <si>
    <t>1 = Well Documented</t>
  </si>
  <si>
    <t>Mean Confidence Rating</t>
  </si>
  <si>
    <t>Life Stage Rank (1-4)</t>
  </si>
  <si>
    <t>Assign a weight to each attribute (0-2) relative to the reach's importance to the life stage</t>
  </si>
  <si>
    <t>Confidence Ratings</t>
  </si>
  <si>
    <t>0 = Speculative</t>
  </si>
  <si>
    <t>1 = Expert Opinion</t>
  </si>
  <si>
    <t>2 = Well Documented</t>
  </si>
  <si>
    <t>Species habitat range</t>
  </si>
  <si>
    <t>33-67% habitat loss</t>
  </si>
  <si>
    <t>&lt;33% habitat loss</t>
  </si>
  <si>
    <t>0-100%</t>
  </si>
  <si>
    <t>Error Check</t>
  </si>
  <si>
    <t>No Error</t>
  </si>
  <si>
    <t>Error</t>
  </si>
  <si>
    <t>0.5 = Expert Opinion</t>
  </si>
  <si>
    <t>0 = 0% of normative</t>
  </si>
  <si>
    <t>1 = 25% of normative</t>
  </si>
  <si>
    <t>2 = 50% of normative</t>
  </si>
  <si>
    <t>3 = 75% of normative</t>
  </si>
  <si>
    <t>4 = 100% of normative</t>
  </si>
  <si>
    <t>NPC</t>
  </si>
  <si>
    <t>OR</t>
  </si>
  <si>
    <t>Jeff Fryer</t>
  </si>
  <si>
    <t>fryj@critfc.org</t>
  </si>
  <si>
    <t>503-238-0667</t>
  </si>
  <si>
    <t>Oregon TOAST-1.01 10/24/03</t>
  </si>
  <si>
    <t>Middle Snake</t>
  </si>
  <si>
    <t>Malheur</t>
  </si>
  <si>
    <t>Malheur Subbasin</t>
  </si>
  <si>
    <t>Cynthia Tait, BLM</t>
  </si>
  <si>
    <t>cynthia_tait@or.blm.gov</t>
  </si>
  <si>
    <t>Brent Grasty, BLM</t>
  </si>
  <si>
    <t>Brent_Grasty@or.blm.gov</t>
  </si>
  <si>
    <t>Ron Rembowski, BLM</t>
  </si>
  <si>
    <t>Cindy Weston, BLM</t>
  </si>
  <si>
    <t>cynthia_weston@or.blm.gov</t>
  </si>
  <si>
    <t>Lindsay Aschim, BLM</t>
  </si>
  <si>
    <t>Ray Perkins, ODFW</t>
  </si>
  <si>
    <t>Raymond.A.Perkins@DFW.STATE.OR.US</t>
  </si>
  <si>
    <t>Tim Walters, ODFW</t>
  </si>
  <si>
    <t>Timothy.R.Walters@DFW.STATE.OR.US</t>
  </si>
  <si>
    <t>Keith Paul, USF&amp;WS</t>
  </si>
  <si>
    <t>Keith_Paul@r1.fws.gov</t>
  </si>
  <si>
    <t>Lawrance Schwabe, BPT</t>
  </si>
  <si>
    <t>lschwabe@centurytel.net</t>
  </si>
  <si>
    <t>Steve Bauer, WPN</t>
  </si>
  <si>
    <t>sbauer@watershednet.com</t>
  </si>
  <si>
    <t>208-376-3263</t>
  </si>
  <si>
    <t>Ed Salminen, WPN</t>
  </si>
  <si>
    <t>salminen@watershednet.com</t>
  </si>
  <si>
    <t>541-352-7680</t>
  </si>
  <si>
    <t>NR</t>
  </si>
  <si>
    <t>Same</t>
  </si>
  <si>
    <t>November 20, 2003 / November 21, 2003 / December 9, 2003 / January 15, 2004</t>
  </si>
  <si>
    <t>Reach</t>
  </si>
  <si>
    <t>Main 01 - Malheur R., Mouth to Namorf</t>
  </si>
  <si>
    <t>Main 02 - Malheur R., Namorf to Warm Spr.</t>
  </si>
  <si>
    <t>N Fk 01 - N.Fk.Malheur, mouth to Beulah Res.</t>
  </si>
  <si>
    <t>N Fk 02 - Beulah Res.</t>
  </si>
  <si>
    <t>N Fk 03 - N.Fk.Malheur, Beulah to Little Malheur</t>
  </si>
  <si>
    <t>N Fk 04 - N.Fk.Malheur, Little Malheur to Elk Ck</t>
  </si>
  <si>
    <t>N Fk 05 - Lower Crane Ck / Little Crane Ck</t>
  </si>
  <si>
    <t>N Fk 06 - Crane Ck Tribs</t>
  </si>
  <si>
    <t>N Fk 08 - N.Fk.Malheur headwaters &amp; tribs</t>
  </si>
  <si>
    <r>
      <t xml:space="preserve">Describe the current condition for this stream in regard to the </t>
    </r>
    <r>
      <rPr>
        <b/>
        <u val="single"/>
        <sz val="12"/>
        <rFont val="Comic Sans MS"/>
        <family val="4"/>
      </rPr>
      <t xml:space="preserve">physical conditions </t>
    </r>
    <r>
      <rPr>
        <sz val="10"/>
        <rFont val="Comic Sans MS"/>
        <family val="4"/>
      </rPr>
      <t xml:space="preserve">relative </t>
    </r>
  </si>
  <si>
    <t>to the optimal condition of a similar stream in this ecological province.</t>
  </si>
  <si>
    <t>tfriedrichsen@fs.fed.us</t>
  </si>
  <si>
    <t>Tom Friedrichsen, USFS</t>
  </si>
  <si>
    <t>Miles of stream</t>
  </si>
  <si>
    <t>NR= Reach was not rated</t>
  </si>
  <si>
    <t>Bull Trout</t>
  </si>
  <si>
    <t>Up 02 - Malheur R., WS Res ~ Griffin Ck</t>
  </si>
  <si>
    <t>Up 03 - Malheur R., ~Griffin Ck ~Bosonburg Ck</t>
  </si>
  <si>
    <t>Up 19 - Lower Summit Ck, Larch Ck</t>
  </si>
  <si>
    <t>Up 20 - Up-Summit Ck, Little Logan Ck</t>
  </si>
  <si>
    <t>Up 21 - Upper Summit Ck</t>
  </si>
  <si>
    <t>Up 22 - Logan Valley East (Malh., Boson.&amp; Big)</t>
  </si>
  <si>
    <t>Up 23 - Upper Bosonberg Ck</t>
  </si>
  <si>
    <t>Up 24 - Logan Valley West (Lake, Crooked, McCoy)</t>
  </si>
  <si>
    <t>Up 25 - Malheur Headwaters</t>
  </si>
  <si>
    <t>Up 01 - Warm Springs reservoir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</si>
</sst>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
    <numFmt numFmtId="167" formatCode="0.0000"/>
    <numFmt numFmtId="168" formatCode="0.000"/>
    <numFmt numFmtId="169" formatCode="0.0"/>
    <numFmt numFmtId="170" formatCode="&quot;Yes&quot;;&quot;Yes&quot;;&quot;No&quot;"/>
    <numFmt numFmtId="171" formatCode="&quot;True&quot;;&quot;True&quot;;&quot;False&quot;"/>
    <numFmt numFmtId="172" formatCode="&quot;On&quot;;&quot;On&quot;;&quot;Off&quot;"/>
    <numFmt numFmtId="173" formatCode="0.0%"/>
    <numFmt numFmtId="174" formatCode="#,##0.0"/>
    <numFmt numFmtId="175" formatCode="#,##0.0_);\(#,##0.0\)"/>
    <numFmt numFmtId="176" formatCode="_(* #,##0.0_);_(* \(#,##0.0\);_(* &quot;-&quot;?_);_(@_)"/>
    <numFmt numFmtId="177" formatCode="mmmm\ d\,\ yyyy"/>
    <numFmt numFmtId="178" formatCode="0.000000"/>
    <numFmt numFmtId="179" formatCode="0.00000000"/>
    <numFmt numFmtId="180" formatCode="0.0000000"/>
  </numFmts>
  <fonts count="36">
    <font>
      <sz val="10"/>
      <name val="Comic Sans MS"/>
      <family val="0"/>
    </font>
    <font>
      <sz val="18"/>
      <name val="Comic Sans MS"/>
      <family val="4"/>
    </font>
    <font>
      <sz val="12"/>
      <name val="Comic Sans MS"/>
      <family val="4"/>
    </font>
    <font>
      <b/>
      <sz val="10"/>
      <name val="Comic Sans MS"/>
      <family val="4"/>
    </font>
    <font>
      <b/>
      <sz val="12"/>
      <name val="Comic Sans MS"/>
      <family val="4"/>
    </font>
    <font>
      <sz val="16"/>
      <name val="Comic Sans MS"/>
      <family val="4"/>
    </font>
    <font>
      <sz val="8"/>
      <name val="Tahoma"/>
      <family val="0"/>
    </font>
    <font>
      <b/>
      <sz val="8"/>
      <name val="Tahoma"/>
      <family val="0"/>
    </font>
    <font>
      <sz val="14"/>
      <name val="Comic Sans MS"/>
      <family val="4"/>
    </font>
    <font>
      <u val="single"/>
      <sz val="10"/>
      <color indexed="12"/>
      <name val="Comic Sans MS"/>
      <family val="0"/>
    </font>
    <font>
      <u val="single"/>
      <sz val="10"/>
      <color indexed="36"/>
      <name val="Comic Sans MS"/>
      <family val="0"/>
    </font>
    <font>
      <sz val="36"/>
      <name val="Comic Sans MS"/>
      <family val="4"/>
    </font>
    <font>
      <sz val="8"/>
      <name val="Comic Sans MS"/>
      <family val="0"/>
    </font>
    <font>
      <sz val="12"/>
      <name val="Times New Roman"/>
      <family val="1"/>
    </font>
    <font>
      <sz val="8"/>
      <color indexed="8"/>
      <name val="Arial"/>
      <family val="2"/>
    </font>
    <font>
      <b/>
      <sz val="8"/>
      <color indexed="8"/>
      <name val="Arial"/>
      <family val="2"/>
    </font>
    <font>
      <sz val="14"/>
      <color indexed="8"/>
      <name val="Arial"/>
      <family val="2"/>
    </font>
    <font>
      <b/>
      <sz val="14"/>
      <name val="Comic Sans MS"/>
      <family val="4"/>
    </font>
    <font>
      <sz val="12"/>
      <color indexed="9"/>
      <name val="Comic Sans MS"/>
      <family val="4"/>
    </font>
    <font>
      <sz val="10"/>
      <color indexed="9"/>
      <name val="Comic Sans MS"/>
      <family val="4"/>
    </font>
    <font>
      <b/>
      <sz val="10"/>
      <color indexed="9"/>
      <name val="Comic Sans MS"/>
      <family val="4"/>
    </font>
    <font>
      <b/>
      <sz val="12"/>
      <color indexed="9"/>
      <name val="Comic Sans MS"/>
      <family val="4"/>
    </font>
    <font>
      <sz val="12"/>
      <color indexed="8"/>
      <name val="Comic Sans MS"/>
      <family val="4"/>
    </font>
    <font>
      <b/>
      <sz val="12"/>
      <color indexed="8"/>
      <name val="Comic Sans MS"/>
      <family val="4"/>
    </font>
    <font>
      <b/>
      <sz val="10"/>
      <color indexed="8"/>
      <name val="Comic Sans MS"/>
      <family val="4"/>
    </font>
    <font>
      <b/>
      <u val="single"/>
      <sz val="12"/>
      <name val="Comic Sans MS"/>
      <family val="4"/>
    </font>
    <font>
      <b/>
      <sz val="1"/>
      <name val="Comic Sans MS"/>
      <family val="4"/>
    </font>
    <font>
      <u val="single"/>
      <sz val="12"/>
      <name val="Comic Sans MS"/>
      <family val="4"/>
    </font>
    <font>
      <b/>
      <sz val="12"/>
      <color indexed="43"/>
      <name val="Comic Sans MS"/>
      <family val="4"/>
    </font>
    <font>
      <sz val="10"/>
      <color indexed="43"/>
      <name val="Comic Sans MS"/>
      <family val="4"/>
    </font>
    <font>
      <sz val="9"/>
      <name val="Tahoma"/>
      <family val="0"/>
    </font>
    <font>
      <b/>
      <sz val="9"/>
      <name val="Tahoma"/>
      <family val="0"/>
    </font>
    <font>
      <sz val="12"/>
      <color indexed="43"/>
      <name val="Comic Sans MS"/>
      <family val="4"/>
    </font>
    <font>
      <b/>
      <sz val="12"/>
      <color indexed="13"/>
      <name val="Comic Sans MS"/>
      <family val="4"/>
    </font>
    <font>
      <sz val="10"/>
      <color indexed="13"/>
      <name val="Comic Sans MS"/>
      <family val="4"/>
    </font>
    <font>
      <b/>
      <sz val="8"/>
      <name val="Comic Sans MS"/>
      <family val="2"/>
    </font>
  </fonts>
  <fills count="16">
    <fill>
      <patternFill/>
    </fill>
    <fill>
      <patternFill patternType="gray125"/>
    </fill>
    <fill>
      <patternFill patternType="solid">
        <fgColor indexed="17"/>
        <bgColor indexed="64"/>
      </patternFill>
    </fill>
    <fill>
      <patternFill patternType="solid">
        <fgColor indexed="13"/>
        <bgColor indexed="64"/>
      </patternFill>
    </fill>
    <fill>
      <patternFill patternType="solid">
        <fgColor indexed="9"/>
        <bgColor indexed="64"/>
      </patternFill>
    </fill>
    <fill>
      <patternFill patternType="solid">
        <fgColor indexed="16"/>
        <bgColor indexed="64"/>
      </patternFill>
    </fill>
    <fill>
      <patternFill patternType="solid">
        <fgColor indexed="15"/>
        <bgColor indexed="64"/>
      </patternFill>
    </fill>
    <fill>
      <patternFill patternType="solid">
        <fgColor indexed="22"/>
        <bgColor indexed="64"/>
      </patternFill>
    </fill>
    <fill>
      <patternFill patternType="solid">
        <fgColor indexed="11"/>
        <bgColor indexed="64"/>
      </patternFill>
    </fill>
    <fill>
      <patternFill patternType="solid">
        <fgColor indexed="8"/>
        <bgColor indexed="64"/>
      </patternFill>
    </fill>
    <fill>
      <patternFill patternType="solid">
        <fgColor indexed="55"/>
        <bgColor indexed="64"/>
      </patternFill>
    </fill>
    <fill>
      <patternFill patternType="solid">
        <fgColor indexed="37"/>
        <bgColor indexed="64"/>
      </patternFill>
    </fill>
    <fill>
      <patternFill patternType="solid">
        <fgColor indexed="12"/>
        <bgColor indexed="64"/>
      </patternFill>
    </fill>
    <fill>
      <patternFill patternType="solid">
        <fgColor indexed="10"/>
        <bgColor indexed="64"/>
      </patternFill>
    </fill>
    <fill>
      <patternFill patternType="solid">
        <fgColor indexed="39"/>
        <bgColor indexed="64"/>
      </patternFill>
    </fill>
    <fill>
      <patternFill patternType="solid">
        <fgColor indexed="43"/>
        <bgColor indexed="64"/>
      </patternFill>
    </fill>
  </fills>
  <borders count="82">
    <border>
      <left/>
      <right/>
      <top/>
      <bottom/>
      <diagonal/>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ck"/>
      <top style="thick"/>
      <bottom style="thin"/>
    </border>
    <border>
      <left>
        <color indexed="63"/>
      </left>
      <right style="thin"/>
      <top style="thick"/>
      <bottom style="thin"/>
    </border>
    <border>
      <left>
        <color indexed="63"/>
      </left>
      <right style="thick"/>
      <top>
        <color indexed="63"/>
      </top>
      <bottom style="thin"/>
    </border>
    <border>
      <left>
        <color indexed="63"/>
      </left>
      <right style="thin"/>
      <top>
        <color indexed="63"/>
      </top>
      <bottom style="thin"/>
    </border>
    <border>
      <left>
        <color indexed="63"/>
      </left>
      <right style="thick"/>
      <top>
        <color indexed="63"/>
      </top>
      <bottom style="thick"/>
    </border>
    <border>
      <left>
        <color indexed="63"/>
      </left>
      <right style="thin"/>
      <top style="thin"/>
      <bottom style="thick"/>
    </border>
    <border>
      <left>
        <color indexed="63"/>
      </left>
      <right style="medium"/>
      <top style="thin"/>
      <bottom style="thick"/>
    </border>
    <border>
      <left>
        <color indexed="63"/>
      </left>
      <right style="medium"/>
      <top style="thick"/>
      <bottom style="thin"/>
    </border>
    <border>
      <left>
        <color indexed="63"/>
      </left>
      <right style="medium"/>
      <top>
        <color indexed="63"/>
      </top>
      <bottom style="thin"/>
    </border>
    <border>
      <left>
        <color indexed="63"/>
      </left>
      <right style="thick"/>
      <top>
        <color indexed="63"/>
      </top>
      <bottom style="medium"/>
    </border>
    <border>
      <left>
        <color indexed="63"/>
      </left>
      <right style="thin"/>
      <top>
        <color indexed="63"/>
      </top>
      <bottom style="medium"/>
    </border>
    <border>
      <left style="medium"/>
      <right style="medium"/>
      <top style="medium"/>
      <bottom>
        <color indexed="63"/>
      </bottom>
    </border>
    <border>
      <left style="medium"/>
      <right style="medium"/>
      <top style="medium"/>
      <bottom style="medium"/>
    </border>
    <border>
      <left style="medium"/>
      <right style="thin"/>
      <top style="medium"/>
      <bottom>
        <color indexed="63"/>
      </botto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style="thin"/>
      <top>
        <color indexed="63"/>
      </top>
      <bottom style="thin"/>
    </border>
    <border>
      <left style="thin"/>
      <right style="thin"/>
      <top style="medium"/>
      <bottom style="thin"/>
    </border>
    <border>
      <left style="medium"/>
      <right style="thin"/>
      <top style="medium"/>
      <bottom style="medium"/>
    </border>
    <border>
      <left style="thin"/>
      <right style="medium"/>
      <top style="medium"/>
      <bottom style="medium"/>
    </border>
    <border>
      <left style="thin"/>
      <right>
        <color indexed="63"/>
      </right>
      <top style="medium"/>
      <bottom style="thin"/>
    </border>
    <border>
      <left style="thin"/>
      <right style="thin"/>
      <top style="medium"/>
      <bottom>
        <color indexed="63"/>
      </bottom>
    </border>
    <border>
      <left style="medium"/>
      <right>
        <color indexed="63"/>
      </right>
      <top style="thin"/>
      <bottom style="medium"/>
    </border>
    <border>
      <left style="medium"/>
      <right>
        <color indexed="63"/>
      </right>
      <top style="thin"/>
      <bottom style="thin"/>
    </border>
    <border>
      <left style="thin"/>
      <right style="medium"/>
      <top style="medium"/>
      <bottom>
        <color indexed="63"/>
      </bottom>
    </border>
    <border>
      <left style="thin"/>
      <right style="thin"/>
      <top>
        <color indexed="63"/>
      </top>
      <bottom style="thin"/>
    </border>
    <border>
      <left style="thin"/>
      <right>
        <color indexed="63"/>
      </right>
      <top style="medium"/>
      <bottom style="medium"/>
    </border>
    <border>
      <left style="thin"/>
      <right style="medium"/>
      <top>
        <color indexed="63"/>
      </top>
      <bottom style="thin"/>
    </border>
    <border>
      <left style="thin"/>
      <right style="medium"/>
      <top style="thin"/>
      <bottom>
        <color indexed="63"/>
      </bottom>
    </border>
    <border>
      <left>
        <color indexed="63"/>
      </left>
      <right style="medium"/>
      <top style="medium"/>
      <bottom style="medium"/>
    </border>
    <border>
      <left>
        <color indexed="63"/>
      </left>
      <right style="thin"/>
      <top style="thin"/>
      <bottom>
        <color indexed="63"/>
      </bottom>
    </border>
    <border>
      <left style="thin"/>
      <right style="thin"/>
      <top style="thin"/>
      <bottom>
        <color indexed="63"/>
      </bottom>
    </border>
    <border>
      <left>
        <color indexed="63"/>
      </left>
      <right style="thin"/>
      <top style="medium"/>
      <bottom style="thin"/>
    </border>
    <border>
      <left>
        <color indexed="63"/>
      </left>
      <right style="thin"/>
      <top style="thin"/>
      <bottom style="thin"/>
    </border>
    <border>
      <left>
        <color indexed="63"/>
      </left>
      <right>
        <color indexed="63"/>
      </right>
      <top style="medium"/>
      <bottom style="medium"/>
    </border>
    <border>
      <left>
        <color indexed="63"/>
      </left>
      <right style="thin"/>
      <top style="medium"/>
      <bottom>
        <color indexed="63"/>
      </bottom>
    </border>
    <border>
      <left style="medium"/>
      <right>
        <color indexed="63"/>
      </right>
      <top style="medium"/>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style="thin"/>
      <top style="medium"/>
      <bottom style="medium"/>
    </border>
    <border>
      <left style="medium"/>
      <right style="medium"/>
      <top>
        <color indexed="63"/>
      </top>
      <bottom>
        <color indexed="63"/>
      </bottom>
    </border>
    <border>
      <left>
        <color indexed="63"/>
      </left>
      <right style="thin"/>
      <top style="thin"/>
      <bottom style="medium"/>
    </border>
    <border>
      <left style="medium"/>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style="medium"/>
      <right>
        <color indexed="63"/>
      </right>
      <top>
        <color indexed="63"/>
      </top>
      <bottom style="thin"/>
    </border>
    <border>
      <left>
        <color indexed="63"/>
      </left>
      <right style="medium"/>
      <top style="thin"/>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style="medium"/>
      <right style="thick"/>
      <top style="thick"/>
      <bottom>
        <color indexed="63"/>
      </bottom>
    </border>
    <border>
      <left style="medium"/>
      <right style="thick"/>
      <top>
        <color indexed="63"/>
      </top>
      <bottom>
        <color indexed="63"/>
      </bottom>
    </border>
    <border>
      <left style="medium"/>
      <right style="thick"/>
      <top>
        <color indexed="63"/>
      </top>
      <bottom style="medium"/>
    </border>
    <border>
      <left style="medium"/>
      <right style="thick"/>
      <top style="medium"/>
      <bottom>
        <color indexed="63"/>
      </bottom>
    </border>
    <border>
      <left style="medium"/>
      <right style="thick"/>
      <top>
        <color indexed="63"/>
      </top>
      <bottom style="thick"/>
    </border>
    <border>
      <left style="thick"/>
      <right style="thick"/>
      <top style="medium"/>
      <bottom>
        <color indexed="63"/>
      </bottom>
    </border>
    <border>
      <left style="thick"/>
      <right style="thick"/>
      <top>
        <color indexed="63"/>
      </top>
      <bottom style="thick"/>
    </border>
    <border>
      <left style="thick"/>
      <right>
        <color indexed="63"/>
      </right>
      <top style="medium"/>
      <bottom style="thin"/>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5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horizontal="center"/>
    </xf>
    <xf numFmtId="0" fontId="4" fillId="0" borderId="0" xfId="0" applyFont="1" applyAlignment="1">
      <alignment/>
    </xf>
    <xf numFmtId="0" fontId="5" fillId="0" borderId="0" xfId="0" applyFont="1" applyAlignment="1">
      <alignment/>
    </xf>
    <xf numFmtId="0" fontId="8"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right"/>
    </xf>
    <xf numFmtId="0" fontId="0" fillId="0" borderId="0" xfId="0"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 xfId="0" applyBorder="1" applyAlignment="1" applyProtection="1">
      <alignmen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0" fillId="0" borderId="0" xfId="0" applyBorder="1" applyAlignment="1">
      <alignment wrapText="1"/>
    </xf>
    <xf numFmtId="0" fontId="3" fillId="0" borderId="0" xfId="0" applyFont="1" applyBorder="1" applyAlignment="1">
      <alignment horizontal="center"/>
    </xf>
    <xf numFmtId="0" fontId="0" fillId="0" borderId="0" xfId="0" applyBorder="1" applyAlignment="1">
      <alignment/>
    </xf>
    <xf numFmtId="0" fontId="11"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9" fillId="0" borderId="0" xfId="20" applyBorder="1" applyAlignment="1">
      <alignment/>
    </xf>
    <xf numFmtId="0" fontId="0" fillId="0" borderId="15" xfId="0" applyBorder="1" applyAlignment="1">
      <alignment/>
    </xf>
    <xf numFmtId="0" fontId="0" fillId="0" borderId="16" xfId="0" applyBorder="1" applyAlignment="1">
      <alignment/>
    </xf>
    <xf numFmtId="0" fontId="9" fillId="0" borderId="17" xfId="20" applyBorder="1" applyAlignment="1">
      <alignment horizontal="right"/>
    </xf>
    <xf numFmtId="0" fontId="0" fillId="0" borderId="0" xfId="0" applyFill="1" applyBorder="1" applyAlignment="1">
      <alignment horizontal="center"/>
    </xf>
    <xf numFmtId="0" fontId="0" fillId="0" borderId="0" xfId="0" applyAlignment="1" applyProtection="1">
      <alignment horizontal="center"/>
      <protection locked="0"/>
    </xf>
    <xf numFmtId="0" fontId="0" fillId="0" borderId="0" xfId="0" applyAlignment="1">
      <alignment horizontal="center"/>
    </xf>
    <xf numFmtId="0" fontId="0" fillId="0" borderId="0" xfId="0" applyAlignment="1">
      <alignment horizontal="left" vertical="top"/>
    </xf>
    <xf numFmtId="0" fontId="14" fillId="0" borderId="18" xfId="0" applyFont="1" applyBorder="1" applyAlignment="1">
      <alignment horizontal="center" vertical="top" wrapText="1"/>
    </xf>
    <xf numFmtId="0" fontId="13" fillId="0" borderId="19" xfId="0" applyFont="1" applyBorder="1" applyAlignment="1">
      <alignment horizontal="center" vertical="top" wrapText="1"/>
    </xf>
    <xf numFmtId="0" fontId="14" fillId="0" borderId="20" xfId="0" applyFont="1" applyBorder="1" applyAlignment="1">
      <alignment horizontal="center" vertical="top" wrapText="1"/>
    </xf>
    <xf numFmtId="0" fontId="14" fillId="0" borderId="21" xfId="0" applyFont="1" applyBorder="1" applyAlignment="1">
      <alignment horizontal="center" vertical="top" wrapText="1"/>
    </xf>
    <xf numFmtId="0" fontId="13" fillId="0" borderId="21" xfId="0" applyFont="1" applyBorder="1" applyAlignment="1">
      <alignment horizontal="center" vertical="top" wrapText="1"/>
    </xf>
    <xf numFmtId="0" fontId="15" fillId="0" borderId="22" xfId="0" applyFont="1" applyBorder="1" applyAlignment="1">
      <alignment horizontal="center" wrapText="1"/>
    </xf>
    <xf numFmtId="0" fontId="15" fillId="0" borderId="23" xfId="0" applyFont="1" applyBorder="1" applyAlignment="1">
      <alignment horizontal="center" wrapText="1"/>
    </xf>
    <xf numFmtId="0" fontId="14" fillId="0" borderId="19" xfId="0" applyFont="1" applyBorder="1" applyAlignment="1">
      <alignment horizontal="center" vertical="top" wrapText="1"/>
    </xf>
    <xf numFmtId="0" fontId="15" fillId="0" borderId="24" xfId="0" applyFont="1" applyBorder="1" applyAlignment="1">
      <alignment horizontal="center" wrapText="1"/>
    </xf>
    <xf numFmtId="0" fontId="13" fillId="0" borderId="25" xfId="0" applyFont="1" applyBorder="1" applyAlignment="1">
      <alignment horizontal="center" vertical="top" wrapText="1"/>
    </xf>
    <xf numFmtId="0" fontId="13" fillId="0" borderId="26" xfId="0" applyFont="1" applyBorder="1" applyAlignment="1">
      <alignment horizontal="center" vertical="top" wrapText="1"/>
    </xf>
    <xf numFmtId="0" fontId="14" fillId="0" borderId="27" xfId="0" applyFont="1" applyBorder="1" applyAlignment="1">
      <alignment horizontal="center" vertical="top" wrapText="1"/>
    </xf>
    <xf numFmtId="0" fontId="14" fillId="0" borderId="28" xfId="0" applyFont="1" applyBorder="1" applyAlignment="1">
      <alignment horizontal="center" vertical="top" wrapText="1"/>
    </xf>
    <xf numFmtId="0" fontId="13" fillId="0" borderId="28" xfId="0" applyFont="1" applyBorder="1" applyAlignment="1">
      <alignment horizontal="center" vertical="top" wrapText="1"/>
    </xf>
    <xf numFmtId="0" fontId="13" fillId="0" borderId="17" xfId="0" applyFont="1" applyBorder="1" applyAlignment="1">
      <alignment horizontal="center" vertical="top" wrapText="1"/>
    </xf>
    <xf numFmtId="0" fontId="14" fillId="0" borderId="26" xfId="0" applyFont="1" applyBorder="1" applyAlignment="1">
      <alignment horizontal="center" vertical="top" wrapText="1"/>
    </xf>
    <xf numFmtId="0" fontId="0" fillId="0" borderId="0" xfId="0" applyAlignment="1">
      <alignment/>
    </xf>
    <xf numFmtId="2" fontId="0" fillId="0" borderId="2" xfId="0" applyNumberFormat="1" applyBorder="1" applyAlignment="1">
      <alignment/>
    </xf>
    <xf numFmtId="0" fontId="17" fillId="0" borderId="0" xfId="0" applyFont="1" applyAlignment="1">
      <alignment/>
    </xf>
    <xf numFmtId="0" fontId="18" fillId="2" borderId="29" xfId="0" applyFont="1" applyFill="1" applyBorder="1" applyAlignment="1">
      <alignment horizontal="center" textRotation="90" wrapText="1"/>
    </xf>
    <xf numFmtId="0" fontId="21" fillId="2" borderId="30" xfId="0" applyFont="1" applyFill="1" applyBorder="1" applyAlignment="1">
      <alignment horizontal="center" wrapText="1"/>
    </xf>
    <xf numFmtId="2" fontId="20" fillId="2" borderId="3" xfId="0" applyNumberFormat="1" applyFont="1" applyFill="1" applyBorder="1" applyAlignment="1">
      <alignment/>
    </xf>
    <xf numFmtId="2" fontId="3" fillId="3" borderId="26" xfId="0" applyNumberFormat="1" applyFont="1" applyFill="1" applyBorder="1" applyAlignment="1">
      <alignment/>
    </xf>
    <xf numFmtId="2" fontId="3" fillId="3" borderId="31" xfId="0" applyNumberFormat="1" applyFont="1" applyFill="1" applyBorder="1" applyAlignment="1">
      <alignment horizontal="center" wrapText="1"/>
    </xf>
    <xf numFmtId="0" fontId="18" fillId="2" borderId="28" xfId="0" applyFont="1" applyFill="1" applyBorder="1" applyAlignment="1">
      <alignment horizontal="center" textRotation="90" wrapText="1"/>
    </xf>
    <xf numFmtId="0" fontId="18" fillId="2" borderId="32" xfId="0" applyFont="1" applyFill="1" applyBorder="1" applyAlignment="1">
      <alignment horizontal="center" textRotation="90" wrapText="1"/>
    </xf>
    <xf numFmtId="0" fontId="18" fillId="2" borderId="33" xfId="0" applyFont="1" applyFill="1" applyBorder="1" applyAlignment="1">
      <alignment horizontal="center" textRotation="90" wrapText="1"/>
    </xf>
    <xf numFmtId="0" fontId="18" fillId="2" borderId="34" xfId="0" applyFont="1" applyFill="1" applyBorder="1" applyAlignment="1">
      <alignment horizontal="center" textRotation="90" wrapText="1"/>
    </xf>
    <xf numFmtId="0" fontId="0" fillId="0" borderId="0" xfId="0" applyFill="1" applyAlignment="1">
      <alignment/>
    </xf>
    <xf numFmtId="0" fontId="2" fillId="0" borderId="0" xfId="0" applyFont="1" applyFill="1" applyAlignment="1">
      <alignment horizontal="center" textRotation="90" wrapText="1"/>
    </xf>
    <xf numFmtId="0" fontId="5" fillId="0" borderId="0" xfId="0" applyFont="1" applyFill="1" applyAlignment="1">
      <alignment/>
    </xf>
    <xf numFmtId="0" fontId="2" fillId="0" borderId="5" xfId="0" applyFont="1" applyFill="1" applyBorder="1" applyAlignment="1">
      <alignment horizontal="center"/>
    </xf>
    <xf numFmtId="43" fontId="2" fillId="0" borderId="0" xfId="15" applyFont="1" applyFill="1" applyBorder="1" applyAlignment="1">
      <alignment horizontal="right"/>
    </xf>
    <xf numFmtId="2" fontId="0" fillId="0" borderId="35" xfId="0" applyNumberFormat="1" applyBorder="1" applyAlignment="1">
      <alignment/>
    </xf>
    <xf numFmtId="0" fontId="22" fillId="3" borderId="36" xfId="0" applyFont="1" applyFill="1" applyBorder="1" applyAlignment="1">
      <alignment horizontal="center" textRotation="90" wrapText="1"/>
    </xf>
    <xf numFmtId="0" fontId="22" fillId="3" borderId="3" xfId="0" applyFont="1" applyFill="1" applyBorder="1" applyAlignment="1">
      <alignment horizontal="center" textRotation="90" wrapText="1"/>
    </xf>
    <xf numFmtId="0" fontId="22" fillId="3" borderId="37" xfId="0" applyFont="1" applyFill="1" applyBorder="1" applyAlignment="1">
      <alignment horizontal="center" textRotation="90" wrapText="1"/>
    </xf>
    <xf numFmtId="0" fontId="22" fillId="3" borderId="1" xfId="0" applyFont="1" applyFill="1" applyBorder="1" applyAlignment="1">
      <alignment horizontal="center" textRotation="90" wrapText="1"/>
    </xf>
    <xf numFmtId="0" fontId="4" fillId="3" borderId="29" xfId="0" applyFont="1" applyFill="1" applyBorder="1" applyAlignment="1">
      <alignment horizontal="center" wrapText="1"/>
    </xf>
    <xf numFmtId="0" fontId="4" fillId="3" borderId="38" xfId="0" applyFont="1" applyFill="1" applyBorder="1" applyAlignment="1">
      <alignment horizontal="center" textRotation="90" wrapText="1"/>
    </xf>
    <xf numFmtId="0" fontId="2" fillId="0" borderId="39" xfId="0" applyFont="1" applyBorder="1" applyAlignment="1">
      <alignment horizontal="center"/>
    </xf>
    <xf numFmtId="0" fontId="21" fillId="2" borderId="2" xfId="0" applyFont="1" applyFill="1" applyBorder="1" applyAlignment="1">
      <alignment horizontal="center" textRotation="90" wrapText="1"/>
    </xf>
    <xf numFmtId="0" fontId="23" fillId="3" borderId="2" xfId="0" applyFont="1" applyFill="1" applyBorder="1" applyAlignment="1">
      <alignment horizontal="center" textRotation="90" wrapText="1"/>
    </xf>
    <xf numFmtId="0" fontId="4" fillId="0" borderId="0" xfId="0" applyFont="1" applyBorder="1" applyAlignment="1">
      <alignment horizontal="center"/>
    </xf>
    <xf numFmtId="0" fontId="4" fillId="0" borderId="0" xfId="0" applyFont="1" applyBorder="1" applyAlignment="1">
      <alignment horizontal="left"/>
    </xf>
    <xf numFmtId="0" fontId="3" fillId="0" borderId="0" xfId="0" applyFont="1" applyAlignment="1">
      <alignment wrapText="1"/>
    </xf>
    <xf numFmtId="0" fontId="18" fillId="2" borderId="40" xfId="0" applyFont="1" applyFill="1" applyBorder="1" applyAlignment="1">
      <alignment horizontal="center" textRotation="90" wrapText="1"/>
    </xf>
    <xf numFmtId="0" fontId="9" fillId="0" borderId="0" xfId="20" applyFill="1" applyBorder="1" applyAlignment="1">
      <alignment/>
    </xf>
    <xf numFmtId="0" fontId="0" fillId="0" borderId="4" xfId="0" applyBorder="1" applyAlignment="1">
      <alignment/>
    </xf>
    <xf numFmtId="0" fontId="0" fillId="0" borderId="41" xfId="0" applyFill="1" applyBorder="1" applyAlignment="1">
      <alignment/>
    </xf>
    <xf numFmtId="0" fontId="5" fillId="0" borderId="0" xfId="0" applyFont="1" applyAlignment="1">
      <alignment horizontal="left" indent="5"/>
    </xf>
    <xf numFmtId="0" fontId="1" fillId="0" borderId="0" xfId="0" applyFont="1" applyAlignment="1">
      <alignment horizontal="left" indent="2"/>
    </xf>
    <xf numFmtId="0" fontId="0" fillId="0" borderId="0" xfId="0" applyAlignment="1">
      <alignment vertical="top" wrapText="1"/>
    </xf>
    <xf numFmtId="2" fontId="24" fillId="3" borderId="4" xfId="0" applyNumberFormat="1" applyFont="1" applyFill="1" applyBorder="1" applyAlignment="1">
      <alignment/>
    </xf>
    <xf numFmtId="1" fontId="3" fillId="3" borderId="42" xfId="0" applyNumberFormat="1" applyFont="1" applyFill="1" applyBorder="1" applyAlignment="1">
      <alignment/>
    </xf>
    <xf numFmtId="1" fontId="0" fillId="4" borderId="35" xfId="0" applyNumberFormat="1" applyFill="1" applyBorder="1" applyAlignment="1">
      <alignment/>
    </xf>
    <xf numFmtId="0" fontId="21" fillId="2" borderId="31" xfId="0" applyFont="1" applyFill="1" applyBorder="1" applyAlignment="1">
      <alignment horizontal="center" textRotation="90" wrapText="1"/>
    </xf>
    <xf numFmtId="0" fontId="18" fillId="2" borderId="43" xfId="0" applyFont="1" applyFill="1" applyBorder="1" applyAlignment="1">
      <alignment horizontal="center" textRotation="90" wrapText="1"/>
    </xf>
    <xf numFmtId="1" fontId="20" fillId="2" borderId="5" xfId="0" applyNumberFormat="1" applyFont="1" applyFill="1" applyBorder="1" applyAlignment="1">
      <alignment/>
    </xf>
    <xf numFmtId="1" fontId="0" fillId="0" borderId="5" xfId="0" applyNumberFormat="1" applyFont="1" applyFill="1" applyBorder="1" applyAlignment="1">
      <alignment/>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27" fillId="0" borderId="0" xfId="0" applyFont="1" applyAlignment="1">
      <alignment/>
    </xf>
    <xf numFmtId="0" fontId="12" fillId="0" borderId="0" xfId="0" applyFont="1" applyAlignment="1">
      <alignment/>
    </xf>
    <xf numFmtId="0" fontId="9" fillId="0" borderId="36" xfId="20" applyFont="1" applyBorder="1" applyAlignment="1" applyProtection="1">
      <alignment/>
      <protection locked="0"/>
    </xf>
    <xf numFmtId="0" fontId="3" fillId="0" borderId="6" xfId="0" applyFont="1" applyBorder="1" applyAlignment="1" applyProtection="1">
      <alignment horizontal="center"/>
      <protection locked="0"/>
    </xf>
    <xf numFmtId="0" fontId="0" fillId="0" borderId="44" xfId="0" applyBorder="1" applyAlignment="1" applyProtection="1">
      <alignment/>
      <protection locked="0"/>
    </xf>
    <xf numFmtId="0" fontId="21" fillId="2" borderId="36" xfId="0" applyFont="1" applyFill="1" applyBorder="1" applyAlignment="1">
      <alignment horizontal="center" textRotation="90" wrapText="1"/>
    </xf>
    <xf numFmtId="0" fontId="21" fillId="2" borderId="3" xfId="0" applyFont="1" applyFill="1" applyBorder="1" applyAlignment="1">
      <alignment horizontal="center" textRotation="90" wrapText="1"/>
    </xf>
    <xf numFmtId="0" fontId="0" fillId="0" borderId="0" xfId="0" applyFill="1" applyAlignment="1">
      <alignment horizontal="right"/>
    </xf>
    <xf numFmtId="2" fontId="0" fillId="0" borderId="0" xfId="0" applyNumberFormat="1" applyFill="1" applyAlignment="1">
      <alignment/>
    </xf>
    <xf numFmtId="0" fontId="0" fillId="0" borderId="36" xfId="0" applyBorder="1" applyAlignment="1" applyProtection="1">
      <alignment/>
      <protection locked="0"/>
    </xf>
    <xf numFmtId="0" fontId="8" fillId="0" borderId="0" xfId="0" applyFont="1" applyAlignment="1">
      <alignment horizontal="left"/>
    </xf>
    <xf numFmtId="0" fontId="0" fillId="0" borderId="4" xfId="0" applyBorder="1" applyAlignment="1">
      <alignment horizontal="center" wrapText="1"/>
    </xf>
    <xf numFmtId="0" fontId="0" fillId="0" borderId="0" xfId="0" applyFont="1" applyAlignment="1">
      <alignment horizontal="left" wrapText="1" indent="3"/>
    </xf>
    <xf numFmtId="0" fontId="2" fillId="0" borderId="0" xfId="0" applyFont="1" applyAlignment="1">
      <alignment wrapText="1"/>
    </xf>
    <xf numFmtId="0" fontId="2" fillId="0" borderId="45" xfId="0" applyFont="1" applyBorder="1" applyAlignment="1">
      <alignment horizontal="center"/>
    </xf>
    <xf numFmtId="0" fontId="3" fillId="0" borderId="26" xfId="0" applyFont="1" applyBorder="1" applyAlignment="1" applyProtection="1">
      <alignment horizontal="center"/>
      <protection locked="0"/>
    </xf>
    <xf numFmtId="0" fontId="3" fillId="0" borderId="46" xfId="0" applyFont="1" applyBorder="1" applyAlignment="1" applyProtection="1">
      <alignment horizontal="center"/>
      <protection locked="0"/>
    </xf>
    <xf numFmtId="0" fontId="2" fillId="0" borderId="37" xfId="0" applyFont="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0" fillId="0" borderId="38" xfId="0" applyFont="1" applyBorder="1" applyAlignment="1">
      <alignment horizontal="center"/>
    </xf>
    <xf numFmtId="0" fontId="4" fillId="0" borderId="0" xfId="0" applyFont="1" applyFill="1" applyBorder="1" applyAlignment="1">
      <alignment horizontal="center" wrapText="1"/>
    </xf>
    <xf numFmtId="0" fontId="19" fillId="5" borderId="2" xfId="0" applyFont="1" applyFill="1" applyBorder="1" applyAlignment="1">
      <alignment horizontal="right"/>
    </xf>
    <xf numFmtId="0" fontId="29" fillId="2" borderId="4" xfId="0" applyFont="1" applyFill="1" applyBorder="1" applyAlignment="1">
      <alignment horizontal="right"/>
    </xf>
    <xf numFmtId="0" fontId="0" fillId="6" borderId="4" xfId="0" applyFill="1" applyBorder="1" applyAlignment="1">
      <alignment horizontal="right"/>
    </xf>
    <xf numFmtId="0" fontId="0" fillId="0" borderId="4" xfId="0" applyFill="1" applyBorder="1" applyAlignment="1">
      <alignment/>
    </xf>
    <xf numFmtId="0" fontId="0" fillId="0" borderId="42" xfId="0" applyBorder="1" applyAlignment="1">
      <alignment horizontal="center" wrapText="1"/>
    </xf>
    <xf numFmtId="0" fontId="0" fillId="0" borderId="42" xfId="0" applyBorder="1" applyAlignment="1">
      <alignment/>
    </xf>
    <xf numFmtId="0" fontId="0" fillId="0" borderId="42" xfId="0" applyFill="1" applyBorder="1" applyAlignment="1">
      <alignment/>
    </xf>
    <xf numFmtId="174" fontId="29" fillId="2" borderId="21" xfId="15" applyNumberFormat="1" applyFont="1" applyFill="1" applyBorder="1" applyAlignment="1" applyProtection="1">
      <alignment/>
      <protection locked="0"/>
    </xf>
    <xf numFmtId="2" fontId="0" fillId="0" borderId="5" xfId="0" applyNumberFormat="1" applyBorder="1" applyAlignment="1">
      <alignment/>
    </xf>
    <xf numFmtId="0" fontId="0" fillId="0" borderId="47" xfId="0" applyBorder="1" applyAlignment="1" applyProtection="1">
      <alignment/>
      <protection locked="0"/>
    </xf>
    <xf numFmtId="1" fontId="0" fillId="0" borderId="46" xfId="0" applyNumberFormat="1" applyBorder="1" applyAlignment="1">
      <alignment horizontal="right"/>
    </xf>
    <xf numFmtId="2" fontId="0" fillId="3" borderId="35" xfId="0" applyNumberFormat="1" applyFill="1" applyBorder="1" applyAlignment="1">
      <alignment horizontal="center"/>
    </xf>
    <xf numFmtId="2" fontId="29" fillId="2" borderId="35" xfId="0" applyNumberFormat="1" applyFont="1" applyFill="1" applyBorder="1" applyAlignment="1">
      <alignment horizontal="center"/>
    </xf>
    <xf numFmtId="0" fontId="2" fillId="0" borderId="30" xfId="0" applyFont="1" applyBorder="1" applyAlignment="1">
      <alignment horizontal="center"/>
    </xf>
    <xf numFmtId="0" fontId="22" fillId="3" borderId="38" xfId="0" applyFont="1" applyFill="1" applyBorder="1" applyAlignment="1">
      <alignment horizontal="center" textRotation="90" wrapText="1"/>
    </xf>
    <xf numFmtId="0" fontId="18" fillId="2" borderId="37" xfId="0" applyFont="1" applyFill="1" applyBorder="1" applyAlignment="1">
      <alignment horizontal="center" textRotation="90" wrapText="1"/>
    </xf>
    <xf numFmtId="0" fontId="18" fillId="2" borderId="1" xfId="0" applyFont="1" applyFill="1" applyBorder="1" applyAlignment="1">
      <alignment horizontal="center" textRotation="90" wrapText="1"/>
    </xf>
    <xf numFmtId="0" fontId="18" fillId="2" borderId="38" xfId="0" applyFont="1" applyFill="1" applyBorder="1" applyAlignment="1">
      <alignment horizontal="center" textRotation="90" wrapText="1"/>
    </xf>
    <xf numFmtId="0" fontId="2" fillId="0" borderId="11" xfId="0" applyFont="1" applyFill="1" applyBorder="1" applyAlignment="1">
      <alignment horizontal="center" textRotation="90" wrapText="1"/>
    </xf>
    <xf numFmtId="0" fontId="3" fillId="0" borderId="31" xfId="0" applyFont="1" applyBorder="1" applyAlignment="1" applyProtection="1">
      <alignment horizontal="left" wrapText="1"/>
      <protection locked="0"/>
    </xf>
    <xf numFmtId="0" fontId="32" fillId="2" borderId="28" xfId="0" applyFont="1" applyFill="1" applyBorder="1" applyAlignment="1">
      <alignment horizontal="center" textRotation="90" wrapText="1"/>
    </xf>
    <xf numFmtId="0" fontId="32" fillId="2" borderId="32" xfId="0" applyFont="1" applyFill="1" applyBorder="1" applyAlignment="1">
      <alignment horizontal="center" textRotation="90" wrapText="1"/>
    </xf>
    <xf numFmtId="0" fontId="32" fillId="2" borderId="33" xfId="0" applyFont="1" applyFill="1" applyBorder="1" applyAlignment="1">
      <alignment horizontal="center" textRotation="90" wrapText="1"/>
    </xf>
    <xf numFmtId="0" fontId="32" fillId="2" borderId="34" xfId="0" applyFont="1" applyFill="1" applyBorder="1" applyAlignment="1">
      <alignment horizontal="center" textRotation="90" wrapText="1"/>
    </xf>
    <xf numFmtId="0" fontId="2" fillId="0" borderId="48" xfId="0" applyFont="1" applyFill="1" applyBorder="1" applyAlignment="1">
      <alignment horizontal="center" textRotation="90" wrapText="1"/>
    </xf>
    <xf numFmtId="0" fontId="32" fillId="2" borderId="34" xfId="0" applyFont="1" applyFill="1" applyBorder="1" applyAlignment="1">
      <alignment horizontal="center"/>
    </xf>
    <xf numFmtId="0" fontId="3" fillId="0" borderId="4" xfId="0" applyFont="1" applyFill="1" applyBorder="1" applyAlignment="1">
      <alignment/>
    </xf>
    <xf numFmtId="0" fontId="0" fillId="0" borderId="49" xfId="0" applyBorder="1" applyAlignment="1" applyProtection="1">
      <alignment/>
      <protection locked="0"/>
    </xf>
    <xf numFmtId="0" fontId="0" fillId="0" borderId="50" xfId="0" applyBorder="1" applyAlignment="1" applyProtection="1">
      <alignment/>
      <protection locked="0"/>
    </xf>
    <xf numFmtId="177" fontId="0" fillId="0" borderId="0" xfId="0" applyNumberFormat="1" applyAlignment="1" applyProtection="1">
      <alignment horizontal="left"/>
      <protection locked="0"/>
    </xf>
    <xf numFmtId="0" fontId="0" fillId="0" borderId="0" xfId="0" applyFont="1" applyAlignment="1">
      <alignment horizontal="right" wrapText="1"/>
    </xf>
    <xf numFmtId="2" fontId="20" fillId="2" borderId="4" xfId="0" applyNumberFormat="1" applyFont="1" applyFill="1" applyBorder="1" applyAlignment="1">
      <alignment/>
    </xf>
    <xf numFmtId="0" fontId="19" fillId="5" borderId="51" xfId="0" applyFont="1" applyFill="1" applyBorder="1" applyAlignment="1">
      <alignment horizontal="right"/>
    </xf>
    <xf numFmtId="0" fontId="29" fillId="2" borderId="52" xfId="0" applyFont="1" applyFill="1" applyBorder="1" applyAlignment="1">
      <alignment horizontal="right"/>
    </xf>
    <xf numFmtId="0" fontId="0" fillId="6" borderId="52" xfId="0" applyFill="1" applyBorder="1" applyAlignment="1">
      <alignment horizontal="right"/>
    </xf>
    <xf numFmtId="0" fontId="2" fillId="0" borderId="53" xfId="0" applyFont="1" applyBorder="1" applyAlignment="1">
      <alignment horizontal="center" wrapText="1"/>
    </xf>
    <xf numFmtId="0" fontId="22" fillId="0" borderId="0" xfId="0" applyFont="1" applyFill="1" applyBorder="1" applyAlignment="1">
      <alignment horizontal="center" textRotation="90" wrapText="1"/>
    </xf>
    <xf numFmtId="0" fontId="2" fillId="0" borderId="38" xfId="0" applyFont="1" applyBorder="1" applyAlignment="1">
      <alignment horizontal="center"/>
    </xf>
    <xf numFmtId="0" fontId="4" fillId="7" borderId="31" xfId="0" applyFont="1" applyFill="1" applyBorder="1" applyAlignment="1">
      <alignment horizontal="left" vertical="center" wrapText="1"/>
    </xf>
    <xf numFmtId="0" fontId="0" fillId="0" borderId="0" xfId="0" applyAlignment="1">
      <alignment horizontal="left" vertical="center"/>
    </xf>
    <xf numFmtId="0" fontId="4" fillId="0" borderId="54" xfId="0" applyFont="1" applyFill="1" applyBorder="1" applyAlignment="1">
      <alignment horizontal="left" vertical="center" wrapText="1"/>
    </xf>
    <xf numFmtId="0" fontId="22" fillId="0" borderId="55" xfId="0" applyFont="1" applyFill="1" applyBorder="1" applyAlignment="1">
      <alignment horizontal="center" textRotation="90" wrapText="1"/>
    </xf>
    <xf numFmtId="0" fontId="2" fillId="0" borderId="30" xfId="0" applyFont="1" applyBorder="1" applyAlignment="1">
      <alignment horizontal="center" wrapText="1"/>
    </xf>
    <xf numFmtId="0" fontId="3" fillId="0" borderId="4" xfId="0" applyFont="1" applyBorder="1" applyAlignment="1">
      <alignment/>
    </xf>
    <xf numFmtId="0" fontId="0" fillId="0" borderId="0" xfId="0" applyFill="1" applyBorder="1" applyAlignment="1">
      <alignment/>
    </xf>
    <xf numFmtId="0" fontId="0" fillId="0" borderId="0" xfId="0" applyBorder="1" applyAlignment="1">
      <alignment horizontal="center"/>
    </xf>
    <xf numFmtId="2" fontId="0" fillId="0" borderId="0" xfId="0" applyNumberFormat="1" applyFill="1" applyBorder="1" applyAlignment="1">
      <alignment horizontal="center"/>
    </xf>
    <xf numFmtId="2" fontId="0" fillId="0" borderId="0" xfId="0" applyNumberFormat="1" applyFill="1" applyBorder="1" applyAlignment="1">
      <alignment/>
    </xf>
    <xf numFmtId="0" fontId="22" fillId="0" borderId="13" xfId="0" applyFont="1" applyFill="1" applyBorder="1" applyAlignment="1">
      <alignment horizontal="center" textRotation="90" wrapText="1"/>
    </xf>
    <xf numFmtId="2" fontId="0" fillId="0" borderId="13" xfId="0" applyNumberFormat="1" applyFill="1" applyBorder="1" applyAlignment="1">
      <alignment horizontal="center"/>
    </xf>
    <xf numFmtId="2" fontId="20" fillId="2" borderId="37" xfId="0" applyNumberFormat="1" applyFont="1" applyFill="1" applyBorder="1" applyAlignment="1">
      <alignment horizontal="center" wrapText="1"/>
    </xf>
    <xf numFmtId="2" fontId="0" fillId="0" borderId="4" xfId="0" applyNumberFormat="1" applyBorder="1" applyAlignment="1">
      <alignment/>
    </xf>
    <xf numFmtId="2" fontId="20" fillId="2" borderId="6" xfId="0" applyNumberFormat="1" applyFont="1" applyFill="1" applyBorder="1" applyAlignment="1">
      <alignment/>
    </xf>
    <xf numFmtId="174" fontId="29" fillId="2" borderId="46" xfId="0" applyNumberFormat="1" applyFont="1" applyFill="1" applyBorder="1" applyAlignment="1" applyProtection="1">
      <alignment/>
      <protection locked="0"/>
    </xf>
    <xf numFmtId="0" fontId="0" fillId="8" borderId="0" xfId="0" applyFill="1" applyAlignment="1">
      <alignment/>
    </xf>
    <xf numFmtId="0" fontId="0" fillId="3" borderId="0" xfId="0" applyFill="1" applyAlignment="1">
      <alignment/>
    </xf>
    <xf numFmtId="0" fontId="2" fillId="0" borderId="0" xfId="0" applyFont="1" applyAlignment="1">
      <alignment textRotation="90"/>
    </xf>
    <xf numFmtId="9" fontId="0" fillId="0" borderId="5" xfId="21" applyBorder="1" applyAlignment="1">
      <alignment/>
    </xf>
    <xf numFmtId="169" fontId="3" fillId="0" borderId="2" xfId="0" applyNumberFormat="1" applyFont="1" applyBorder="1" applyAlignment="1" applyProtection="1">
      <alignment horizontal="center"/>
      <protection locked="0"/>
    </xf>
    <xf numFmtId="169" fontId="3" fillId="0" borderId="44" xfId="0" applyNumberFormat="1" applyFont="1" applyBorder="1" applyAlignment="1" applyProtection="1">
      <alignment horizontal="center"/>
      <protection locked="0"/>
    </xf>
    <xf numFmtId="169" fontId="3" fillId="0" borderId="56" xfId="0" applyNumberFormat="1" applyFont="1" applyBorder="1" applyAlignment="1" applyProtection="1">
      <alignment horizontal="center"/>
      <protection locked="0"/>
    </xf>
    <xf numFmtId="169" fontId="3" fillId="0" borderId="35" xfId="0" applyNumberFormat="1" applyFont="1" applyBorder="1" applyAlignment="1" applyProtection="1">
      <alignment horizontal="center"/>
      <protection locked="0"/>
    </xf>
    <xf numFmtId="169" fontId="3" fillId="0" borderId="4" xfId="0" applyNumberFormat="1" applyFont="1" applyBorder="1" applyAlignment="1" applyProtection="1">
      <alignment horizontal="center"/>
      <protection locked="0"/>
    </xf>
    <xf numFmtId="169" fontId="3" fillId="0" borderId="36" xfId="0" applyNumberFormat="1" applyFont="1" applyBorder="1" applyAlignment="1" applyProtection="1">
      <alignment horizontal="center"/>
      <protection locked="0"/>
    </xf>
    <xf numFmtId="169" fontId="3" fillId="0" borderId="57" xfId="0" applyNumberFormat="1" applyFont="1" applyBorder="1" applyAlignment="1" applyProtection="1">
      <alignment horizontal="center"/>
      <protection locked="0"/>
    </xf>
    <xf numFmtId="0" fontId="3" fillId="0" borderId="3" xfId="0" applyFont="1" applyBorder="1" applyAlignment="1" applyProtection="1">
      <alignment horizontal="center"/>
      <protection locked="0"/>
    </xf>
    <xf numFmtId="169" fontId="3" fillId="0" borderId="5" xfId="0" applyNumberFormat="1" applyFont="1" applyBorder="1" applyAlignment="1" applyProtection="1">
      <alignment horizontal="center"/>
      <protection locked="0"/>
    </xf>
    <xf numFmtId="169" fontId="3" fillId="0" borderId="58" xfId="0" applyNumberFormat="1" applyFont="1" applyBorder="1" applyAlignment="1" applyProtection="1">
      <alignment horizontal="center"/>
      <protection locked="0"/>
    </xf>
    <xf numFmtId="0" fontId="23" fillId="7" borderId="59" xfId="0" applyFont="1" applyFill="1" applyBorder="1" applyAlignment="1">
      <alignment horizontal="left" vertical="center" wrapText="1"/>
    </xf>
    <xf numFmtId="0" fontId="23" fillId="7" borderId="1" xfId="0" applyFont="1" applyFill="1" applyBorder="1" applyAlignment="1">
      <alignment horizontal="left" vertical="center" wrapText="1"/>
    </xf>
    <xf numFmtId="0" fontId="23" fillId="7" borderId="45" xfId="0" applyFont="1" applyFill="1" applyBorder="1" applyAlignment="1">
      <alignment horizontal="left" vertical="center" wrapText="1"/>
    </xf>
    <xf numFmtId="0" fontId="4" fillId="3" borderId="30" xfId="0" applyFont="1" applyFill="1" applyBorder="1" applyAlignment="1">
      <alignment horizontal="center"/>
    </xf>
    <xf numFmtId="0" fontId="33" fillId="2" borderId="30" xfId="0" applyFont="1" applyFill="1" applyBorder="1" applyAlignment="1">
      <alignment horizontal="center"/>
    </xf>
    <xf numFmtId="0" fontId="23" fillId="7" borderId="0" xfId="0" applyFont="1" applyFill="1" applyBorder="1" applyAlignment="1">
      <alignment horizontal="left" vertical="center" wrapText="1"/>
    </xf>
    <xf numFmtId="0" fontId="0" fillId="9" borderId="0" xfId="0" applyFill="1" applyAlignment="1">
      <alignment/>
    </xf>
    <xf numFmtId="0" fontId="0" fillId="9" borderId="53" xfId="0" applyFill="1" applyBorder="1" applyAlignment="1">
      <alignment horizontal="center" textRotation="90"/>
    </xf>
    <xf numFmtId="0" fontId="0" fillId="9" borderId="56" xfId="0" applyFill="1" applyBorder="1" applyAlignment="1">
      <alignment/>
    </xf>
    <xf numFmtId="0" fontId="0" fillId="9" borderId="58" xfId="0" applyFill="1" applyBorder="1" applyAlignment="1">
      <alignment/>
    </xf>
    <xf numFmtId="0" fontId="0" fillId="9" borderId="60" xfId="0" applyFill="1" applyBorder="1" applyAlignment="1">
      <alignment/>
    </xf>
    <xf numFmtId="0" fontId="2" fillId="9" borderId="0" xfId="0" applyFont="1" applyFill="1" applyBorder="1" applyAlignment="1">
      <alignment horizontal="center"/>
    </xf>
    <xf numFmtId="168" fontId="0" fillId="9" borderId="0" xfId="0" applyNumberFormat="1" applyFill="1" applyBorder="1" applyAlignment="1">
      <alignment/>
    </xf>
    <xf numFmtId="0" fontId="0" fillId="9" borderId="0" xfId="0" applyFill="1" applyBorder="1" applyAlignment="1">
      <alignment/>
    </xf>
    <xf numFmtId="0" fontId="2" fillId="0" borderId="29" xfId="0" applyFont="1" applyBorder="1" applyAlignment="1">
      <alignment textRotation="90" wrapText="1"/>
    </xf>
    <xf numFmtId="0" fontId="2" fillId="0" borderId="30" xfId="0" applyFont="1" applyBorder="1" applyAlignment="1">
      <alignment textRotation="90" wrapText="1"/>
    </xf>
    <xf numFmtId="0" fontId="0" fillId="0" borderId="33" xfId="0" applyBorder="1" applyAlignment="1">
      <alignment/>
    </xf>
    <xf numFmtId="0" fontId="19" fillId="10" borderId="36" xfId="0" applyFont="1" applyFill="1" applyBorder="1" applyAlignment="1">
      <alignment horizontal="right"/>
    </xf>
    <xf numFmtId="0" fontId="19" fillId="10" borderId="7" xfId="0" applyFont="1" applyFill="1" applyBorder="1" applyAlignment="1">
      <alignment horizontal="center"/>
    </xf>
    <xf numFmtId="169" fontId="21" fillId="11" borderId="1" xfId="0" applyNumberFormat="1" applyFont="1" applyFill="1" applyBorder="1" applyAlignment="1" applyProtection="1">
      <alignment horizontal="right" vertical="center"/>
      <protection locked="0"/>
    </xf>
    <xf numFmtId="169" fontId="28" fillId="2" borderId="61" xfId="0" applyNumberFormat="1" applyFont="1" applyFill="1" applyBorder="1" applyAlignment="1" applyProtection="1">
      <alignment horizontal="right" vertical="center"/>
      <protection locked="0"/>
    </xf>
    <xf numFmtId="169" fontId="23" fillId="6" borderId="61" xfId="0" applyNumberFormat="1" applyFont="1" applyFill="1" applyBorder="1" applyAlignment="1" applyProtection="1">
      <alignment horizontal="right" vertical="center"/>
      <protection locked="0"/>
    </xf>
    <xf numFmtId="169" fontId="21" fillId="10" borderId="28" xfId="0" applyNumberFormat="1" applyFont="1" applyFill="1" applyBorder="1" applyAlignment="1" applyProtection="1">
      <alignment horizontal="right" vertical="center"/>
      <protection locked="0"/>
    </xf>
    <xf numFmtId="169" fontId="21" fillId="0" borderId="40" xfId="0" applyNumberFormat="1" applyFont="1" applyFill="1" applyBorder="1" applyAlignment="1" applyProtection="1">
      <alignment horizontal="right" vertical="center"/>
      <protection locked="0"/>
    </xf>
    <xf numFmtId="169" fontId="28" fillId="0" borderId="54" xfId="0" applyNumberFormat="1" applyFont="1" applyFill="1" applyBorder="1" applyAlignment="1" applyProtection="1">
      <alignment horizontal="right" vertical="center"/>
      <protection locked="0"/>
    </xf>
    <xf numFmtId="169" fontId="23" fillId="0" borderId="54" xfId="0" applyNumberFormat="1" applyFont="1" applyFill="1" applyBorder="1" applyAlignment="1" applyProtection="1">
      <alignment horizontal="right" vertical="center"/>
      <protection locked="0"/>
    </xf>
    <xf numFmtId="169" fontId="21" fillId="0" borderId="54" xfId="0" applyNumberFormat="1" applyFont="1" applyFill="1" applyBorder="1" applyAlignment="1" applyProtection="1">
      <alignment horizontal="right" vertical="center"/>
      <protection locked="0"/>
    </xf>
    <xf numFmtId="169" fontId="21" fillId="0" borderId="21" xfId="0" applyNumberFormat="1" applyFont="1" applyFill="1" applyBorder="1" applyAlignment="1" applyProtection="1">
      <alignment horizontal="right" vertical="center"/>
      <protection locked="0"/>
    </xf>
    <xf numFmtId="169" fontId="21" fillId="0" borderId="28" xfId="0" applyNumberFormat="1" applyFont="1" applyFill="1" applyBorder="1" applyAlignment="1" applyProtection="1">
      <alignment horizontal="right" vertical="center"/>
      <protection locked="0"/>
    </xf>
    <xf numFmtId="169" fontId="2" fillId="0" borderId="1" xfId="15" applyNumberFormat="1" applyFont="1" applyBorder="1" applyAlignment="1" applyProtection="1">
      <alignment horizontal="right" vertical="center"/>
      <protection locked="0"/>
    </xf>
    <xf numFmtId="169" fontId="2" fillId="0" borderId="8" xfId="15" applyNumberFormat="1" applyFont="1" applyBorder="1" applyAlignment="1" applyProtection="1">
      <alignment horizontal="right" vertical="center"/>
      <protection locked="0"/>
    </xf>
    <xf numFmtId="169" fontId="0" fillId="0" borderId="40" xfId="0" applyNumberFormat="1" applyFont="1" applyFill="1" applyBorder="1" applyAlignment="1" applyProtection="1">
      <alignment horizontal="right" wrapText="1"/>
      <protection locked="0"/>
    </xf>
    <xf numFmtId="169" fontId="0" fillId="0" borderId="43" xfId="0" applyNumberFormat="1" applyFont="1" applyFill="1" applyBorder="1" applyAlignment="1" applyProtection="1">
      <alignment horizontal="right" wrapText="1"/>
      <protection locked="0"/>
    </xf>
    <xf numFmtId="0" fontId="0" fillId="12" borderId="0" xfId="0" applyFill="1" applyAlignment="1">
      <alignment/>
    </xf>
    <xf numFmtId="0" fontId="9" fillId="13" borderId="0" xfId="20" applyFill="1" applyBorder="1" applyAlignment="1">
      <alignment/>
    </xf>
    <xf numFmtId="0" fontId="0" fillId="0" borderId="0" xfId="20" applyFont="1" applyFill="1" applyBorder="1" applyAlignment="1">
      <alignment/>
    </xf>
    <xf numFmtId="0" fontId="9" fillId="0" borderId="55" xfId="20" applyFill="1" applyBorder="1" applyAlignment="1">
      <alignment/>
    </xf>
    <xf numFmtId="0" fontId="0" fillId="0" borderId="0" xfId="0" applyAlignment="1" applyProtection="1">
      <alignment/>
      <protection/>
    </xf>
    <xf numFmtId="0" fontId="4" fillId="0" borderId="62" xfId="0" applyFont="1" applyBorder="1" applyAlignment="1" applyProtection="1">
      <alignment horizontal="center"/>
      <protection/>
    </xf>
    <xf numFmtId="0" fontId="0" fillId="0" borderId="57" xfId="0" applyBorder="1" applyAlignment="1" applyProtection="1">
      <alignment horizontal="center"/>
      <protection/>
    </xf>
    <xf numFmtId="0" fontId="0" fillId="0" borderId="63" xfId="0" applyBorder="1" applyAlignment="1" applyProtection="1">
      <alignment horizontal="center"/>
      <protection/>
    </xf>
    <xf numFmtId="0" fontId="1" fillId="0" borderId="0" xfId="0" applyFont="1" applyAlignment="1" applyProtection="1">
      <alignment horizontal="left" indent="2"/>
      <protection/>
    </xf>
    <xf numFmtId="0" fontId="1" fillId="0" borderId="0" xfId="0" applyFont="1" applyFill="1" applyAlignment="1" applyProtection="1">
      <alignment/>
      <protection/>
    </xf>
    <xf numFmtId="0" fontId="0" fillId="0" borderId="0" xfId="0" applyFill="1" applyAlignment="1" applyProtection="1">
      <alignment/>
      <protection/>
    </xf>
    <xf numFmtId="0" fontId="0" fillId="0" borderId="4" xfId="0" applyBorder="1" applyAlignment="1" applyProtection="1">
      <alignment horizontal="center" wrapText="1"/>
      <protection/>
    </xf>
    <xf numFmtId="0" fontId="5" fillId="0" borderId="0" xfId="0" applyFont="1" applyFill="1" applyAlignment="1" applyProtection="1">
      <alignment/>
      <protection/>
    </xf>
    <xf numFmtId="0" fontId="8" fillId="0" borderId="0" xfId="0" applyFont="1" applyFill="1" applyAlignment="1" applyProtection="1">
      <alignment/>
      <protection/>
    </xf>
    <xf numFmtId="0" fontId="0" fillId="0" borderId="4" xfId="0" applyBorder="1" applyAlignment="1" applyProtection="1">
      <alignment/>
      <protection/>
    </xf>
    <xf numFmtId="0" fontId="0" fillId="0" borderId="0" xfId="0" applyFont="1" applyAlignment="1" applyProtection="1">
      <alignment horizontal="left" indent="3"/>
      <protection/>
    </xf>
    <xf numFmtId="0" fontId="0" fillId="0" borderId="0" xfId="0" applyFont="1" applyAlignment="1" applyProtection="1">
      <alignment wrapText="1"/>
      <protection/>
    </xf>
    <xf numFmtId="0" fontId="0" fillId="0" borderId="4" xfId="0" applyFill="1" applyBorder="1" applyAlignment="1" applyProtection="1">
      <alignment/>
      <protection/>
    </xf>
    <xf numFmtId="0" fontId="0" fillId="0" borderId="64" xfId="0" applyBorder="1" applyAlignment="1" applyProtection="1">
      <alignment/>
      <protection/>
    </xf>
    <xf numFmtId="0" fontId="0" fillId="0" borderId="0" xfId="0" applyNumberFormat="1" applyFont="1" applyAlignment="1" applyProtection="1">
      <alignment wrapText="1"/>
      <protection/>
    </xf>
    <xf numFmtId="0" fontId="9" fillId="0" borderId="15" xfId="20" applyFont="1" applyFill="1" applyBorder="1" applyAlignment="1" applyProtection="1">
      <alignment horizontal="center"/>
      <protection/>
    </xf>
    <xf numFmtId="0" fontId="0" fillId="12" borderId="0" xfId="0" applyFill="1" applyAlignment="1" applyProtection="1">
      <alignment/>
      <protection/>
    </xf>
    <xf numFmtId="2" fontId="0" fillId="0" borderId="65" xfId="0" applyNumberFormat="1" applyBorder="1" applyAlignment="1" applyProtection="1">
      <alignment/>
      <protection locked="0"/>
    </xf>
    <xf numFmtId="2" fontId="0" fillId="0" borderId="66" xfId="0" applyNumberFormat="1" applyBorder="1" applyAlignment="1" applyProtection="1">
      <alignment/>
      <protection locked="0"/>
    </xf>
    <xf numFmtId="169" fontId="0" fillId="0" borderId="40" xfId="0" applyNumberFormat="1" applyFont="1" applyBorder="1" applyAlignment="1" applyProtection="1">
      <alignment horizontal="right" wrapText="1"/>
      <protection locked="0"/>
    </xf>
    <xf numFmtId="0" fontId="0" fillId="0" borderId="5" xfId="0" applyBorder="1" applyAlignment="1" applyProtection="1">
      <alignment horizontal="right"/>
      <protection locked="0"/>
    </xf>
    <xf numFmtId="0" fontId="0" fillId="0" borderId="6" xfId="0" applyBorder="1" applyAlignment="1" applyProtection="1">
      <alignment horizontal="right"/>
      <protection locked="0"/>
    </xf>
    <xf numFmtId="2" fontId="3" fillId="0" borderId="31" xfId="0" applyNumberFormat="1" applyFont="1" applyFill="1" applyBorder="1" applyAlignment="1">
      <alignment horizontal="center" wrapText="1"/>
    </xf>
    <xf numFmtId="0" fontId="34" fillId="14" borderId="33" xfId="0" applyFont="1" applyFill="1" applyBorder="1" applyAlignment="1">
      <alignment/>
    </xf>
    <xf numFmtId="2" fontId="20" fillId="2" borderId="46" xfId="0" applyNumberFormat="1" applyFont="1" applyFill="1" applyBorder="1" applyAlignment="1">
      <alignment/>
    </xf>
    <xf numFmtId="0" fontId="34" fillId="0" borderId="0" xfId="0" applyFont="1" applyAlignment="1">
      <alignment/>
    </xf>
    <xf numFmtId="0" fontId="23" fillId="7" borderId="55" xfId="0" applyFont="1" applyFill="1" applyBorder="1" applyAlignment="1">
      <alignment horizontal="left" vertical="center" wrapText="1"/>
    </xf>
    <xf numFmtId="169" fontId="28" fillId="0" borderId="67" xfId="0" applyNumberFormat="1" applyFont="1" applyFill="1" applyBorder="1" applyAlignment="1" applyProtection="1">
      <alignment horizontal="right" vertical="center"/>
      <protection locked="0"/>
    </xf>
    <xf numFmtId="169" fontId="23" fillId="0" borderId="67" xfId="0" applyNumberFormat="1" applyFont="1" applyFill="1" applyBorder="1" applyAlignment="1" applyProtection="1">
      <alignment horizontal="right" vertical="center"/>
      <protection locked="0"/>
    </xf>
    <xf numFmtId="169" fontId="0" fillId="0" borderId="54" xfId="0" applyNumberFormat="1" applyFont="1" applyBorder="1" applyAlignment="1" applyProtection="1">
      <alignment horizontal="right" wrapText="1"/>
      <protection locked="0"/>
    </xf>
    <xf numFmtId="9" fontId="0" fillId="0" borderId="68" xfId="21" applyBorder="1" applyAlignment="1" applyProtection="1">
      <alignment horizontal="right"/>
      <protection locked="0"/>
    </xf>
    <xf numFmtId="0" fontId="0" fillId="0" borderId="0" xfId="0" applyFill="1" applyAlignment="1">
      <alignment horizontal="center"/>
    </xf>
    <xf numFmtId="43" fontId="2" fillId="0" borderId="0" xfId="15" applyFont="1" applyFill="1" applyBorder="1" applyAlignment="1">
      <alignment horizontal="center"/>
    </xf>
    <xf numFmtId="0" fontId="9" fillId="0" borderId="5" xfId="20" applyBorder="1" applyAlignment="1" applyProtection="1">
      <alignment/>
      <protection locked="0"/>
    </xf>
    <xf numFmtId="0" fontId="2" fillId="15" borderId="48" xfId="0" applyFont="1" applyFill="1" applyBorder="1" applyAlignment="1">
      <alignment horizontal="center"/>
    </xf>
    <xf numFmtId="0" fontId="2" fillId="15" borderId="55" xfId="0" applyFont="1" applyFill="1" applyBorder="1" applyAlignment="1">
      <alignment horizontal="center" textRotation="90"/>
    </xf>
    <xf numFmtId="0" fontId="22" fillId="15" borderId="37" xfId="0" applyFont="1" applyFill="1" applyBorder="1" applyAlignment="1">
      <alignment horizontal="center" textRotation="90" wrapText="1"/>
    </xf>
    <xf numFmtId="0" fontId="22" fillId="15" borderId="1" xfId="0" applyFont="1" applyFill="1" applyBorder="1" applyAlignment="1">
      <alignment horizontal="center" textRotation="90" wrapText="1"/>
    </xf>
    <xf numFmtId="0" fontId="22" fillId="15" borderId="45" xfId="0" applyFont="1" applyFill="1" applyBorder="1" applyAlignment="1">
      <alignment horizontal="center" textRotation="90" wrapText="1"/>
    </xf>
    <xf numFmtId="0" fontId="22" fillId="15" borderId="30" xfId="0" applyFont="1" applyFill="1" applyBorder="1" applyAlignment="1">
      <alignment horizontal="center" textRotation="90" wrapText="1"/>
    </xf>
    <xf numFmtId="1" fontId="0" fillId="15" borderId="26" xfId="0" applyNumberFormat="1" applyFill="1" applyBorder="1" applyAlignment="1" applyProtection="1">
      <alignment horizontal="left"/>
      <protection locked="0"/>
    </xf>
    <xf numFmtId="1" fontId="0" fillId="15" borderId="21" xfId="0" applyNumberFormat="1" applyFill="1" applyBorder="1" applyAlignment="1" applyProtection="1">
      <alignment horizontal="right"/>
      <protection locked="0"/>
    </xf>
    <xf numFmtId="175" fontId="0" fillId="15" borderId="36" xfId="15" applyNumberFormat="1" applyFill="1" applyBorder="1" applyAlignment="1" applyProtection="1">
      <alignment/>
      <protection locked="0"/>
    </xf>
    <xf numFmtId="1" fontId="0" fillId="15" borderId="66" xfId="0" applyNumberFormat="1" applyFill="1" applyBorder="1" applyAlignment="1" applyProtection="1">
      <alignment horizontal="left"/>
      <protection locked="0"/>
    </xf>
    <xf numFmtId="1" fontId="0" fillId="15" borderId="4" xfId="0" applyNumberFormat="1" applyFill="1" applyBorder="1" applyAlignment="1" applyProtection="1">
      <alignment horizontal="right"/>
      <protection locked="0"/>
    </xf>
    <xf numFmtId="174" fontId="0" fillId="15" borderId="21" xfId="15" applyNumberFormat="1" applyFont="1" applyFill="1" applyBorder="1" applyAlignment="1" applyProtection="1">
      <alignment/>
      <protection locked="0"/>
    </xf>
    <xf numFmtId="1" fontId="0" fillId="15" borderId="58" xfId="0" applyNumberFormat="1" applyFont="1" applyFill="1" applyBorder="1" applyAlignment="1" applyProtection="1">
      <alignment horizontal="left"/>
      <protection locked="0"/>
    </xf>
    <xf numFmtId="1" fontId="0" fillId="15" borderId="4" xfId="0" applyNumberFormat="1" applyFont="1" applyFill="1" applyBorder="1" applyAlignment="1" applyProtection="1">
      <alignment horizontal="right"/>
      <protection locked="0"/>
    </xf>
    <xf numFmtId="1" fontId="29" fillId="2" borderId="3" xfId="0" applyNumberFormat="1" applyFont="1" applyFill="1" applyBorder="1" applyAlignment="1" applyProtection="1">
      <alignment horizontal="left"/>
      <protection locked="0"/>
    </xf>
    <xf numFmtId="1" fontId="29" fillId="2" borderId="6" xfId="0" applyNumberFormat="1" applyFont="1" applyFill="1" applyBorder="1" applyAlignment="1" applyProtection="1">
      <alignment horizontal="left"/>
      <protection locked="0"/>
    </xf>
    <xf numFmtId="0" fontId="0" fillId="0" borderId="0" xfId="0" applyAlignment="1">
      <alignment horizontal="left"/>
    </xf>
    <xf numFmtId="0" fontId="5" fillId="0" borderId="0" xfId="0" applyFont="1" applyAlignment="1" applyProtection="1">
      <alignment/>
      <protection/>
    </xf>
    <xf numFmtId="0" fontId="0" fillId="0" borderId="0" xfId="0" applyFont="1" applyAlignment="1" applyProtection="1">
      <alignment/>
      <protection/>
    </xf>
    <xf numFmtId="169" fontId="0" fillId="0" borderId="62" xfId="0" applyNumberFormat="1" applyBorder="1" applyAlignment="1" applyProtection="1">
      <alignment/>
      <protection locked="0"/>
    </xf>
    <xf numFmtId="169" fontId="0" fillId="0" borderId="42" xfId="0" applyNumberFormat="1" applyBorder="1" applyAlignment="1" applyProtection="1">
      <alignment/>
      <protection locked="0"/>
    </xf>
    <xf numFmtId="1" fontId="0" fillId="0" borderId="46" xfId="0" applyNumberFormat="1" applyBorder="1" applyAlignment="1">
      <alignment horizontal="left"/>
    </xf>
    <xf numFmtId="1" fontId="0" fillId="0" borderId="68" xfId="0" applyNumberFormat="1" applyBorder="1" applyAlignment="1">
      <alignment horizontal="left"/>
    </xf>
    <xf numFmtId="1" fontId="0" fillId="0" borderId="68" xfId="0" applyNumberFormat="1" applyFill="1" applyBorder="1" applyAlignment="1">
      <alignment horizontal="left"/>
    </xf>
    <xf numFmtId="0" fontId="0" fillId="0" borderId="69" xfId="0" applyBorder="1" applyAlignment="1" applyProtection="1">
      <alignment wrapText="1"/>
      <protection/>
    </xf>
    <xf numFmtId="0" fontId="0" fillId="0" borderId="0" xfId="0" applyFont="1" applyAlignment="1">
      <alignment horizontal="left" wrapText="1"/>
    </xf>
    <xf numFmtId="0" fontId="0" fillId="0" borderId="69" xfId="0" applyBorder="1" applyAlignment="1">
      <alignment horizontal="right"/>
    </xf>
    <xf numFmtId="0" fontId="0" fillId="0" borderId="0" xfId="0" applyFont="1" applyAlignment="1" applyProtection="1">
      <alignment wrapText="1"/>
      <protection/>
    </xf>
    <xf numFmtId="0" fontId="0" fillId="0" borderId="70" xfId="0" applyBorder="1" applyAlignment="1" applyProtection="1">
      <alignment wrapText="1"/>
      <protection/>
    </xf>
    <xf numFmtId="0" fontId="0" fillId="0" borderId="71" xfId="0" applyBorder="1" applyAlignment="1" applyProtection="1">
      <alignment wrapText="1"/>
      <protection/>
    </xf>
    <xf numFmtId="0" fontId="0" fillId="0" borderId="72" xfId="0" applyBorder="1" applyAlignment="1" applyProtection="1">
      <alignment wrapText="1"/>
      <protection/>
    </xf>
    <xf numFmtId="0" fontId="0" fillId="0" borderId="0" xfId="0" applyAlignment="1">
      <alignment horizontal="left" vertical="top" wrapText="1"/>
    </xf>
    <xf numFmtId="0" fontId="0" fillId="0" borderId="0" xfId="0" applyAlignment="1">
      <alignment vertical="top" wrapText="1"/>
    </xf>
    <xf numFmtId="0" fontId="0" fillId="0" borderId="0" xfId="0" applyFill="1" applyBorder="1" applyAlignment="1">
      <alignment vertical="top" wrapText="1"/>
    </xf>
    <xf numFmtId="0" fontId="0" fillId="0" borderId="70" xfId="0" applyBorder="1" applyAlignment="1" applyProtection="1">
      <alignment horizontal="center" wrapText="1"/>
      <protection/>
    </xf>
    <xf numFmtId="0" fontId="0" fillId="0" borderId="71" xfId="0" applyBorder="1" applyAlignment="1" applyProtection="1">
      <alignment horizontal="center" wrapText="1"/>
      <protection/>
    </xf>
    <xf numFmtId="0" fontId="3" fillId="0" borderId="62" xfId="0" applyFont="1" applyBorder="1" applyAlignment="1" applyProtection="1">
      <alignment horizontal="right"/>
      <protection locked="0"/>
    </xf>
    <xf numFmtId="0" fontId="0" fillId="0" borderId="63" xfId="0" applyBorder="1" applyAlignment="1">
      <alignment horizontal="right"/>
    </xf>
    <xf numFmtId="0" fontId="3" fillId="0" borderId="41" xfId="0" applyFont="1" applyBorder="1" applyAlignment="1">
      <alignment horizontal="right"/>
    </xf>
    <xf numFmtId="0" fontId="0" fillId="0" borderId="0" xfId="0" applyAlignment="1">
      <alignment horizontal="left"/>
    </xf>
    <xf numFmtId="0" fontId="0" fillId="0" borderId="5" xfId="0" applyBorder="1" applyAlignment="1">
      <alignment wrapText="1"/>
    </xf>
    <xf numFmtId="0" fontId="0" fillId="0" borderId="6" xfId="0" applyBorder="1" applyAlignment="1">
      <alignment wrapText="1"/>
    </xf>
    <xf numFmtId="0" fontId="4" fillId="0" borderId="62" xfId="0" applyFont="1" applyBorder="1" applyAlignment="1">
      <alignment horizontal="center" wrapText="1"/>
    </xf>
    <xf numFmtId="0" fontId="0" fillId="0" borderId="57" xfId="0" applyBorder="1" applyAlignment="1">
      <alignment horizontal="center" wrapText="1"/>
    </xf>
    <xf numFmtId="0" fontId="0" fillId="0" borderId="63" xfId="0" applyBorder="1" applyAlignment="1">
      <alignment horizontal="center" wrapText="1"/>
    </xf>
    <xf numFmtId="0" fontId="0" fillId="0" borderId="5" xfId="0" applyBorder="1" applyAlignment="1">
      <alignment/>
    </xf>
    <xf numFmtId="0" fontId="0" fillId="0" borderId="6" xfId="0" applyBorder="1" applyAlignment="1">
      <alignment/>
    </xf>
    <xf numFmtId="0" fontId="0" fillId="0" borderId="8" xfId="0" applyFill="1" applyBorder="1" applyAlignment="1">
      <alignment wrapText="1"/>
    </xf>
    <xf numFmtId="0" fontId="0" fillId="0" borderId="8" xfId="0" applyBorder="1" applyAlignment="1">
      <alignment/>
    </xf>
    <xf numFmtId="0" fontId="0" fillId="0" borderId="9" xfId="0" applyBorder="1" applyAlignment="1">
      <alignment/>
    </xf>
    <xf numFmtId="0" fontId="0" fillId="0" borderId="5" xfId="0" applyBorder="1" applyAlignment="1">
      <alignment horizontal="center" wrapText="1"/>
    </xf>
    <xf numFmtId="0" fontId="0" fillId="0" borderId="0" xfId="0" applyAlignment="1">
      <alignment horizontal="right"/>
    </xf>
    <xf numFmtId="0" fontId="0" fillId="0" borderId="42" xfId="0" applyBorder="1" applyAlignment="1" applyProtection="1">
      <alignment/>
      <protection locked="0"/>
    </xf>
    <xf numFmtId="0" fontId="0" fillId="0" borderId="58" xfId="0" applyBorder="1" applyAlignment="1" applyProtection="1">
      <alignment/>
      <protection locked="0"/>
    </xf>
    <xf numFmtId="0" fontId="0" fillId="0" borderId="71" xfId="0" applyBorder="1" applyAlignment="1" applyProtection="1">
      <alignment/>
      <protection locked="0"/>
    </xf>
    <xf numFmtId="0" fontId="9" fillId="0" borderId="55" xfId="20" applyFill="1" applyBorder="1" applyAlignment="1">
      <alignment horizontal="center"/>
    </xf>
    <xf numFmtId="0" fontId="0" fillId="0" borderId="53" xfId="0" applyBorder="1" applyAlignment="1">
      <alignment/>
    </xf>
    <xf numFmtId="0" fontId="0" fillId="0" borderId="48" xfId="0" applyBorder="1" applyAlignment="1">
      <alignment/>
    </xf>
    <xf numFmtId="0" fontId="0" fillId="0" borderId="62" xfId="0" applyBorder="1" applyAlignment="1" applyProtection="1">
      <alignment/>
      <protection locked="0"/>
    </xf>
    <xf numFmtId="0" fontId="0" fillId="0" borderId="57" xfId="0" applyBorder="1" applyAlignment="1" applyProtection="1">
      <alignment/>
      <protection locked="0"/>
    </xf>
    <xf numFmtId="0" fontId="0" fillId="0" borderId="63" xfId="0" applyBorder="1" applyAlignment="1" applyProtection="1">
      <alignment/>
      <protection locked="0"/>
    </xf>
    <xf numFmtId="0" fontId="4" fillId="3" borderId="53" xfId="0" applyFont="1" applyFill="1" applyBorder="1" applyAlignment="1">
      <alignment horizontal="center"/>
    </xf>
    <xf numFmtId="0" fontId="28" fillId="2" borderId="53" xfId="0" applyFont="1" applyFill="1" applyBorder="1" applyAlignment="1">
      <alignment horizontal="center"/>
    </xf>
    <xf numFmtId="0" fontId="0" fillId="0" borderId="53" xfId="0" applyBorder="1" applyAlignment="1">
      <alignment horizontal="center"/>
    </xf>
    <xf numFmtId="0" fontId="4" fillId="0" borderId="0" xfId="0" applyFont="1" applyAlignment="1">
      <alignment textRotation="90" wrapText="1"/>
    </xf>
    <xf numFmtId="0" fontId="3" fillId="0" borderId="0" xfId="0" applyFont="1" applyAlignment="1">
      <alignment wrapText="1"/>
    </xf>
    <xf numFmtId="0" fontId="0" fillId="0" borderId="0" xfId="0" applyAlignment="1">
      <alignment wrapText="1"/>
    </xf>
    <xf numFmtId="0" fontId="2" fillId="0" borderId="0" xfId="0" applyFont="1" applyFill="1" applyAlignment="1">
      <alignment horizontal="center" textRotation="90" wrapText="1"/>
    </xf>
    <xf numFmtId="0" fontId="16" fillId="0" borderId="73" xfId="0" applyFont="1" applyBorder="1" applyAlignment="1">
      <alignment horizontal="center" vertical="center" textRotation="90" wrapText="1"/>
    </xf>
    <xf numFmtId="0" fontId="8" fillId="0" borderId="74" xfId="0" applyFont="1" applyBorder="1" applyAlignment="1">
      <alignment horizontal="center" vertical="center" textRotation="90" wrapText="1"/>
    </xf>
    <xf numFmtId="0" fontId="8" fillId="0" borderId="75" xfId="0" applyFont="1" applyBorder="1" applyAlignment="1">
      <alignment horizontal="center" vertical="center" textRotation="90" wrapText="1"/>
    </xf>
    <xf numFmtId="0" fontId="3" fillId="0" borderId="0" xfId="0" applyFont="1" applyBorder="1" applyAlignment="1">
      <alignment horizontal="left" wrapText="1"/>
    </xf>
    <xf numFmtId="0" fontId="0" fillId="0" borderId="0" xfId="0" applyAlignment="1">
      <alignment horizontal="left" wrapText="1"/>
    </xf>
    <xf numFmtId="0" fontId="0" fillId="0" borderId="39" xfId="0" applyBorder="1" applyAlignment="1">
      <alignment wrapText="1"/>
    </xf>
    <xf numFmtId="0" fontId="0" fillId="0" borderId="57"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58" xfId="0" applyBorder="1" applyAlignment="1">
      <alignment wrapText="1"/>
    </xf>
    <xf numFmtId="0" fontId="0" fillId="0" borderId="71" xfId="0" applyBorder="1" applyAlignment="1">
      <alignment wrapText="1"/>
    </xf>
    <xf numFmtId="0" fontId="15" fillId="0" borderId="76" xfId="0" applyFont="1" applyBorder="1" applyAlignment="1">
      <alignment horizontal="center" wrapText="1"/>
    </xf>
    <xf numFmtId="0" fontId="15" fillId="0" borderId="77" xfId="0" applyFont="1" applyBorder="1" applyAlignment="1">
      <alignment horizontal="center" wrapText="1"/>
    </xf>
    <xf numFmtId="0" fontId="15" fillId="0" borderId="78" xfId="0" applyFont="1" applyBorder="1" applyAlignment="1">
      <alignment horizontal="center" wrapText="1"/>
    </xf>
    <xf numFmtId="0" fontId="15" fillId="0" borderId="79" xfId="0" applyFont="1" applyBorder="1" applyAlignment="1">
      <alignment horizontal="center" wrapText="1"/>
    </xf>
    <xf numFmtId="0" fontId="15" fillId="0" borderId="80" xfId="0" applyFont="1" applyBorder="1" applyAlignment="1">
      <alignment horizontal="center" wrapText="1"/>
    </xf>
    <xf numFmtId="0" fontId="15" fillId="0" borderId="57" xfId="0" applyFont="1" applyBorder="1" applyAlignment="1">
      <alignment horizontal="center" wrapText="1"/>
    </xf>
    <xf numFmtId="0" fontId="15" fillId="0" borderId="63" xfId="0" applyFont="1" applyBorder="1" applyAlignment="1">
      <alignment horizontal="center" wrapText="1"/>
    </xf>
    <xf numFmtId="0" fontId="0" fillId="0" borderId="72" xfId="0" applyBorder="1" applyAlignment="1">
      <alignment wrapText="1"/>
    </xf>
    <xf numFmtId="0" fontId="0" fillId="0" borderId="81" xfId="0" applyBorder="1" applyAlignment="1">
      <alignment wrapText="1"/>
    </xf>
    <xf numFmtId="0" fontId="0" fillId="0" borderId="69" xfId="0" applyBorder="1" applyAlignment="1">
      <alignment wrapText="1"/>
    </xf>
    <xf numFmtId="0" fontId="0" fillId="0" borderId="7" xfId="0" applyFont="1" applyBorder="1" applyAlignment="1">
      <alignment horizontal="right" wrapText="1"/>
    </xf>
    <xf numFmtId="0" fontId="0" fillId="0" borderId="8" xfId="0" applyBorder="1" applyAlignment="1">
      <alignment horizontal="right"/>
    </xf>
    <xf numFmtId="0" fontId="0" fillId="0" borderId="4" xfId="0" applyFont="1" applyBorder="1" applyAlignment="1">
      <alignment horizontal="right" wrapText="1"/>
    </xf>
    <xf numFmtId="0" fontId="0" fillId="0" borderId="5" xfId="0" applyBorder="1" applyAlignment="1">
      <alignment horizontal="right"/>
    </xf>
    <xf numFmtId="0" fontId="0" fillId="0" borderId="2" xfId="0" applyFont="1" applyBorder="1" applyAlignment="1">
      <alignment horizontal="right" wrapText="1"/>
    </xf>
    <xf numFmtId="0" fontId="0" fillId="0" borderId="36" xfId="0"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1">
    <dxf>
      <fill>
        <patternFill>
          <bgColor rgb="FF008000"/>
        </patternFill>
      </fill>
      <border/>
    </dxf>
    <dxf>
      <fill>
        <patternFill>
          <bgColor rgb="FFFF0000"/>
        </patternFill>
      </fill>
      <border/>
    </dxf>
    <dxf>
      <border/>
    </dxf>
    <dxf>
      <font>
        <color rgb="FF0000FF"/>
      </font>
      <fill>
        <patternFill>
          <bgColor rgb="FF0000FF"/>
        </patternFill>
      </fill>
      <border/>
    </dxf>
    <dxf>
      <font>
        <color rgb="FFFF0000"/>
      </font>
      <fill>
        <patternFill>
          <bgColor rgb="FFFF0000"/>
        </patternFill>
      </fill>
      <border/>
    </dxf>
    <dxf>
      <fill>
        <patternFill patternType="none">
          <bgColor indexed="65"/>
        </patternFill>
      </fill>
      <border/>
    </dxf>
    <dxf>
      <fill>
        <patternFill>
          <bgColor rgb="FFFF9900"/>
        </patternFill>
      </fill>
      <border/>
    </dxf>
    <dxf>
      <fill>
        <patternFill>
          <bgColor rgb="FFFF6600"/>
        </patternFill>
      </fill>
      <border/>
    </dxf>
    <dxf>
      <fill>
        <patternFill>
          <bgColor rgb="FF993300"/>
        </patternFill>
      </fill>
      <border/>
    </dxf>
    <dxf>
      <fill>
        <patternFill>
          <bgColor rgb="FFCCFFCC"/>
        </patternFill>
      </fill>
      <border/>
    </dxf>
    <dxf>
      <fill>
        <patternFill>
          <bgColor rgb="FF00FF00"/>
        </patternFill>
      </fill>
      <border/>
    </dxf>
    <dxf>
      <fill>
        <patternFill>
          <bgColor rgb="FF99CCFF"/>
        </patternFill>
      </fill>
      <border/>
    </dxf>
    <dxf>
      <fill>
        <patternFill>
          <bgColor rgb="FF00CCFF"/>
        </patternFill>
      </fill>
      <border/>
    </dxf>
    <dxf>
      <fill>
        <patternFill>
          <bgColor rgb="FF3366FF"/>
        </patternFill>
      </fill>
      <border/>
    </dxf>
    <dxf>
      <fill>
        <patternFill>
          <bgColor rgb="FFC0C0C0"/>
        </patternFill>
      </fill>
      <border/>
    </dxf>
    <dxf>
      <fill>
        <patternFill>
          <bgColor rgb="FF969696"/>
        </patternFill>
      </fill>
      <border/>
    </dxf>
    <dxf>
      <font>
        <color rgb="FFFFFFFF"/>
      </font>
      <fill>
        <patternFill>
          <bgColor rgb="FF333333"/>
        </patternFill>
      </fill>
      <border/>
    </dxf>
    <dxf>
      <font>
        <color rgb="FFFFFFFF"/>
      </font>
      <fill>
        <patternFill>
          <bgColor rgb="FFFF0000"/>
        </patternFill>
      </fill>
      <border/>
    </dxf>
    <dxf>
      <fill>
        <patternFill>
          <bgColor rgb="FFFFFF00"/>
        </patternFill>
      </fill>
      <border>
        <left>
          <color rgb="FF000000"/>
        </left>
        <right>
          <color rgb="FF000000"/>
        </right>
        <top style="thin"/>
        <bottom style="thin">
          <color rgb="FF000000"/>
        </bottom>
      </border>
    </dxf>
    <dxf>
      <font>
        <color rgb="FFFFFF99"/>
      </font>
      <fill>
        <patternFill>
          <bgColor rgb="FF008000"/>
        </patternFill>
      </fill>
      <border>
        <left>
          <color rgb="FF000000"/>
        </left>
        <right style="thin">
          <color rgb="FF000000"/>
        </right>
        <top style="thin"/>
        <bottom style="thin">
          <color rgb="FF000000"/>
        </bottom>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4525"/>
          <c:w val="1"/>
          <c:h val="0.95475"/>
        </c:manualLayout>
      </c:layout>
      <c:barChart>
        <c:barDir val="bar"/>
        <c:grouping val="clustered"/>
        <c:varyColors val="0"/>
        <c:ser>
          <c:idx val="0"/>
          <c:order val="0"/>
          <c:tx>
            <c:v>Protection Score</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Tornado!$C$12:$C$30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1"/>
          <c:order val="1"/>
          <c:tx>
            <c:v>Restoration Score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Tornado!$D$12:$D$30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gapWidth val="20"/>
        <c:axId val="66912500"/>
        <c:axId val="65341589"/>
      </c:barChart>
      <c:catAx>
        <c:axId val="66912500"/>
        <c:scaling>
          <c:orientation val="maxMin"/>
        </c:scaling>
        <c:axPos val="l"/>
        <c:majorGridlines/>
        <c:delete val="0"/>
        <c:numFmt formatCode="General" sourceLinked="1"/>
        <c:majorTickMark val="out"/>
        <c:minorTickMark val="none"/>
        <c:tickLblPos val="none"/>
        <c:crossAx val="65341589"/>
        <c:crosses val="autoZero"/>
        <c:auto val="1"/>
        <c:lblOffset val="100"/>
        <c:noMultiLvlLbl val="0"/>
      </c:catAx>
      <c:valAx>
        <c:axId val="65341589"/>
        <c:scaling>
          <c:orientation val="minMax"/>
          <c:max val="1"/>
          <c:min val="-1"/>
        </c:scaling>
        <c:axPos val="t"/>
        <c:title>
          <c:tx>
            <c:rich>
              <a:bodyPr vert="horz" rot="0" anchor="ctr"/>
              <a:lstStyle/>
              <a:p>
                <a:pPr algn="ctr">
                  <a:defRPr/>
                </a:pPr>
                <a:r>
                  <a:rPr lang="en-US" cap="none" sz="100" b="1" i="0" u="none" baseline="0">
                    <a:latin typeface="Comic Sans MS"/>
                    <a:ea typeface="Comic Sans MS"/>
                    <a:cs typeface="Comic Sans MS"/>
                  </a:rPr>
                  <a:t>Reach Score</a:t>
                </a:r>
              </a:p>
            </c:rich>
          </c:tx>
          <c:layout/>
          <c:overlay val="0"/>
          <c:spPr>
            <a:noFill/>
            <a:ln>
              <a:noFill/>
            </a:ln>
          </c:spPr>
        </c:title>
        <c:majorGridlines/>
        <c:delete val="0"/>
        <c:numFmt formatCode="_(* #,##0.0_);_(* \(#,##0.0\);_(* &quot;-&quot;?_);_(@_)" sourceLinked="0"/>
        <c:majorTickMark val="out"/>
        <c:minorTickMark val="none"/>
        <c:tickLblPos val="nextTo"/>
        <c:crossAx val="66912500"/>
        <c:crossesAt val="1"/>
        <c:crossBetween val="between"/>
        <c:dispUnits/>
      </c:valAx>
      <c:spPr>
        <a:solidFill>
          <a:srgbClr val="FFFFFF"/>
        </a:solidFill>
        <a:ln w="3175">
          <a:noFill/>
        </a:ln>
      </c:spPr>
    </c:plotArea>
    <c:legend>
      <c:legendPos val="r"/>
      <c:layout>
        <c:manualLayout>
          <c:xMode val="edge"/>
          <c:yMode val="edge"/>
          <c:x val="0.25425"/>
          <c:y val="0"/>
          <c:w val="0.543"/>
          <c:h val="0.057"/>
        </c:manualLayout>
      </c:layout>
      <c:overlay val="0"/>
      <c:txPr>
        <a:bodyPr vert="horz" rot="0"/>
        <a:lstStyle/>
        <a:p>
          <a:pPr>
            <a:defRPr lang="en-US" cap="none" sz="1200" b="0" i="0" u="none" baseline="0">
              <a:latin typeface="Comic Sans MS"/>
              <a:ea typeface="Comic Sans MS"/>
              <a:cs typeface="Comic Sans MS"/>
            </a:defRPr>
          </a:pPr>
        </a:p>
      </c:txPr>
    </c:legend>
    <c:plotVisOnly val="1"/>
    <c:dispBlanksAs val="gap"/>
    <c:showDLblsOverMax val="0"/>
  </c:chart>
  <c:spPr>
    <a:ln w="3175">
      <a:noFill/>
    </a:ln>
  </c:spPr>
  <c:txPr>
    <a:bodyPr vert="horz" rot="0"/>
    <a:lstStyle/>
    <a:p>
      <a:pPr>
        <a:defRPr lang="en-US" cap="none" sz="800" b="0" i="0" u="none" baseline="0">
          <a:latin typeface="Comic Sans MS"/>
          <a:ea typeface="Comic Sans MS"/>
          <a:cs typeface="Comic Sans MS"/>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40</xdr:row>
      <xdr:rowOff>66675</xdr:rowOff>
    </xdr:from>
    <xdr:to>
      <xdr:col>7</xdr:col>
      <xdr:colOff>0</xdr:colOff>
      <xdr:row>47</xdr:row>
      <xdr:rowOff>66675</xdr:rowOff>
    </xdr:to>
    <xdr:grpSp>
      <xdr:nvGrpSpPr>
        <xdr:cNvPr id="1" name="Group 10"/>
        <xdr:cNvGrpSpPr>
          <a:grpSpLocks/>
        </xdr:cNvGrpSpPr>
      </xdr:nvGrpSpPr>
      <xdr:grpSpPr>
        <a:xfrm>
          <a:off x="219075" y="8267700"/>
          <a:ext cx="7953375" cy="1333500"/>
          <a:chOff x="47" y="803"/>
          <a:chExt cx="765" cy="140"/>
        </a:xfrm>
        <a:solidFill>
          <a:srgbClr val="FFFFFF"/>
        </a:solidFill>
      </xdr:grpSpPr>
      <xdr:sp>
        <xdr:nvSpPr>
          <xdr:cNvPr id="2" name="TextBox 1"/>
          <xdr:cNvSpPr txBox="1">
            <a:spLocks noChangeArrowheads="1"/>
          </xdr:cNvSpPr>
        </xdr:nvSpPr>
        <xdr:spPr>
          <a:xfrm>
            <a:off x="334" y="814"/>
            <a:ext cx="144" cy="56"/>
          </a:xfrm>
          <a:prstGeom prst="rect">
            <a:avLst/>
          </a:prstGeom>
          <a:solidFill>
            <a:srgbClr val="FFFF00"/>
          </a:solidFill>
          <a:ln w="9525" cmpd="sng">
            <a:solidFill>
              <a:srgbClr val="000000"/>
            </a:solidFill>
            <a:headEnd type="none"/>
            <a:tailEnd type="none"/>
          </a:ln>
        </xdr:spPr>
        <xdr:txBody>
          <a:bodyPr vertOverflow="clip" wrap="square"/>
          <a:p>
            <a:pPr algn="ctr">
              <a:defRPr/>
            </a:pPr>
            <a:r>
              <a:rPr lang="en-US" cap="none" sz="1000" b="0" i="0" u="none" baseline="0">
                <a:latin typeface="Comic Sans MS"/>
                <a:ea typeface="Comic Sans MS"/>
                <a:cs typeface="Comic Sans MS"/>
              </a:rPr>
              <a:t>Current Condition for attributes and reaches</a:t>
            </a:r>
          </a:p>
        </xdr:txBody>
      </xdr:sp>
      <xdr:sp>
        <xdr:nvSpPr>
          <xdr:cNvPr id="3" name="TextBox 2"/>
          <xdr:cNvSpPr txBox="1">
            <a:spLocks noChangeArrowheads="1"/>
          </xdr:cNvSpPr>
        </xdr:nvSpPr>
        <xdr:spPr>
          <a:xfrm>
            <a:off x="656" y="813"/>
            <a:ext cx="156" cy="59"/>
          </a:xfrm>
          <a:prstGeom prst="rect">
            <a:avLst/>
          </a:prstGeom>
          <a:solidFill>
            <a:srgbClr val="99CC00"/>
          </a:solidFill>
          <a:ln w="9525" cmpd="sng">
            <a:solidFill>
              <a:srgbClr val="000000"/>
            </a:solidFill>
            <a:headEnd type="none"/>
            <a:tailEnd type="none"/>
          </a:ln>
        </xdr:spPr>
        <xdr:txBody>
          <a:bodyPr vertOverflow="clip" wrap="square"/>
          <a:p>
            <a:pPr algn="ctr">
              <a:defRPr/>
            </a:pPr>
            <a:r>
              <a:rPr lang="en-US" cap="none" sz="1000" b="0" i="0" u="none" baseline="0">
                <a:latin typeface="Comic Sans MS"/>
                <a:ea typeface="Comic Sans MS"/>
                <a:cs typeface="Comic Sans MS"/>
              </a:rPr>
              <a:t>Restored reference for attributes and reaches (default = 4)</a:t>
            </a:r>
          </a:p>
        </xdr:txBody>
      </xdr:sp>
      <xdr:sp>
        <xdr:nvSpPr>
          <xdr:cNvPr id="4" name="TextBox 3"/>
          <xdr:cNvSpPr txBox="1">
            <a:spLocks noChangeArrowheads="1"/>
          </xdr:cNvSpPr>
        </xdr:nvSpPr>
        <xdr:spPr>
          <a:xfrm>
            <a:off x="47" y="803"/>
            <a:ext cx="116" cy="80"/>
          </a:xfrm>
          <a:prstGeom prst="rect">
            <a:avLst/>
          </a:prstGeom>
          <a:solidFill>
            <a:srgbClr val="00FFFF"/>
          </a:solidFill>
          <a:ln w="9525" cmpd="sng">
            <a:solidFill>
              <a:srgbClr val="000000"/>
            </a:solidFill>
            <a:headEnd type="none"/>
            <a:tailEnd type="none"/>
          </a:ln>
        </xdr:spPr>
        <xdr:txBody>
          <a:bodyPr vertOverflow="clip" wrap="square"/>
          <a:p>
            <a:pPr algn="ctr">
              <a:defRPr/>
            </a:pPr>
            <a:r>
              <a:rPr lang="en-US" cap="none" sz="1000" b="0" i="0" u="none" baseline="0">
                <a:latin typeface="Comic Sans MS"/>
                <a:ea typeface="Comic Sans MS"/>
                <a:cs typeface="Comic Sans MS"/>
              </a:rPr>
              <a:t>Degraded reference for attributes and reaches (= 0)</a:t>
            </a:r>
          </a:p>
        </xdr:txBody>
      </xdr:sp>
      <xdr:sp>
        <xdr:nvSpPr>
          <xdr:cNvPr id="5" name="AutoShape 4"/>
          <xdr:cNvSpPr>
            <a:spLocks/>
          </xdr:cNvSpPr>
        </xdr:nvSpPr>
        <xdr:spPr>
          <a:xfrm>
            <a:off x="173" y="819"/>
            <a:ext cx="154" cy="49"/>
          </a:xfrm>
          <a:prstGeom prst="leftRightArrow">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Comic Sans MS"/>
                <a:ea typeface="Comic Sans MS"/>
                <a:cs typeface="Comic Sans MS"/>
              </a:rPr>
              <a:t>Protection Score</a:t>
            </a:r>
          </a:p>
        </xdr:txBody>
      </xdr:sp>
      <xdr:sp>
        <xdr:nvSpPr>
          <xdr:cNvPr id="6" name="AutoShape 5"/>
          <xdr:cNvSpPr>
            <a:spLocks/>
          </xdr:cNvSpPr>
        </xdr:nvSpPr>
        <xdr:spPr>
          <a:xfrm>
            <a:off x="485" y="817"/>
            <a:ext cx="165" cy="49"/>
          </a:xfrm>
          <a:prstGeom prst="leftRightArrow">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Comic Sans MS"/>
                <a:ea typeface="Comic Sans MS"/>
                <a:cs typeface="Comic Sans MS"/>
              </a:rPr>
              <a:t>Restoration Score</a:t>
            </a:r>
          </a:p>
        </xdr:txBody>
      </xdr:sp>
      <xdr:sp>
        <xdr:nvSpPr>
          <xdr:cNvPr id="7" name="TextBox 6"/>
          <xdr:cNvSpPr txBox="1">
            <a:spLocks noChangeArrowheads="1"/>
          </xdr:cNvSpPr>
        </xdr:nvSpPr>
        <xdr:spPr>
          <a:xfrm>
            <a:off x="178" y="900"/>
            <a:ext cx="135" cy="43"/>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Comic Sans MS"/>
                <a:ea typeface="Comic Sans MS"/>
                <a:cs typeface="Comic Sans MS"/>
              </a:rPr>
              <a:t>Species Habitat Hypothesis Weight</a:t>
            </a:r>
          </a:p>
        </xdr:txBody>
      </xdr:sp>
      <xdr:sp>
        <xdr:nvSpPr>
          <xdr:cNvPr id="8" name="TextBox 7"/>
          <xdr:cNvSpPr txBox="1">
            <a:spLocks noChangeArrowheads="1"/>
          </xdr:cNvSpPr>
        </xdr:nvSpPr>
        <xdr:spPr>
          <a:xfrm>
            <a:off x="500" y="899"/>
            <a:ext cx="135" cy="43"/>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Comic Sans MS"/>
                <a:ea typeface="Comic Sans MS"/>
                <a:cs typeface="Comic Sans MS"/>
              </a:rPr>
              <a:t>Species Habitat Hypothesis Weight</a:t>
            </a:r>
          </a:p>
        </xdr:txBody>
      </xdr:sp>
      <xdr:sp>
        <xdr:nvSpPr>
          <xdr:cNvPr id="9" name="AutoShape 8"/>
          <xdr:cNvSpPr>
            <a:spLocks/>
          </xdr:cNvSpPr>
        </xdr:nvSpPr>
        <xdr:spPr>
          <a:xfrm>
            <a:off x="229" y="857"/>
            <a:ext cx="37" cy="37"/>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sp>
        <xdr:nvSpPr>
          <xdr:cNvPr id="10" name="AutoShape 9"/>
          <xdr:cNvSpPr>
            <a:spLocks/>
          </xdr:cNvSpPr>
        </xdr:nvSpPr>
        <xdr:spPr>
          <a:xfrm>
            <a:off x="550" y="856"/>
            <a:ext cx="37" cy="37"/>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mic Sans MS"/>
                <a:ea typeface="Comic Sans MS"/>
                <a:cs typeface="Comic Sans MS"/>
              </a:rPr>
              <a:t/>
            </a:r>
          </a:p>
        </xdr:txBody>
      </xdr:sp>
    </xdr:grpSp>
    <xdr:clientData/>
  </xdr:twoCellAnchor>
  <xdr:twoCellAnchor>
    <xdr:from>
      <xdr:col>0</xdr:col>
      <xdr:colOff>409575</xdr:colOff>
      <xdr:row>11</xdr:row>
      <xdr:rowOff>57150</xdr:rowOff>
    </xdr:from>
    <xdr:to>
      <xdr:col>1</xdr:col>
      <xdr:colOff>1000125</xdr:colOff>
      <xdr:row>23</xdr:row>
      <xdr:rowOff>95250</xdr:rowOff>
    </xdr:to>
    <xdr:sp>
      <xdr:nvSpPr>
        <xdr:cNvPr id="11" name="AutoShape 11"/>
        <xdr:cNvSpPr>
          <a:spLocks/>
        </xdr:cNvSpPr>
      </xdr:nvSpPr>
      <xdr:spPr>
        <a:xfrm>
          <a:off x="409575" y="2667000"/>
          <a:ext cx="1276350" cy="2324100"/>
        </a:xfrm>
        <a:prstGeom prst="downArrow">
          <a:avLst/>
        </a:prstGeom>
        <a:solidFill>
          <a:srgbClr val="FFFF00"/>
        </a:solidFill>
        <a:ln w="9525" cmpd="sng">
          <a:solidFill>
            <a:srgbClr val="000000"/>
          </a:solidFill>
          <a:headEnd type="none"/>
          <a:tailEnd type="none"/>
        </a:ln>
      </xdr:spPr>
      <xdr:txBody>
        <a:bodyPr vertOverflow="clip" wrap="square"/>
        <a:p>
          <a:pPr algn="ctr">
            <a:defRPr/>
          </a:pPr>
          <a:r>
            <a:rPr lang="en-US" cap="none" sz="1000" b="0" i="0" u="none" baseline="0">
              <a:latin typeface="Comic Sans MS"/>
              <a:ea typeface="Comic Sans MS"/>
              <a:cs typeface="Comic Sans MS"/>
            </a:rPr>
            <a:t>How QHA works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8</xdr:row>
      <xdr:rowOff>47625</xdr:rowOff>
    </xdr:from>
    <xdr:to>
      <xdr:col>11</xdr:col>
      <xdr:colOff>114300</xdr:colOff>
      <xdr:row>30</xdr:row>
      <xdr:rowOff>0</xdr:rowOff>
    </xdr:to>
    <xdr:graphicFrame>
      <xdr:nvGraphicFramePr>
        <xdr:cNvPr id="1" name="Chart 2"/>
        <xdr:cNvGraphicFramePr/>
      </xdr:nvGraphicFramePr>
      <xdr:xfrm>
        <a:off x="3895725" y="1857375"/>
        <a:ext cx="5972175" cy="5314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mcconnaha@mobrand.com" TargetMode="External" /><Relationship Id="rId2" Type="http://schemas.openxmlformats.org/officeDocument/2006/relationships/hyperlink" Target="mailto:fryj@critfc.org" TargetMode="External" /><Relationship Id="rId3" Type="http://schemas.openxmlformats.org/officeDocument/2006/relationships/hyperlink" Target="mailto:Brent_Grasty@or.blm.gov" TargetMode="External" /><Relationship Id="rId4" Type="http://schemas.openxmlformats.org/officeDocument/2006/relationships/hyperlink" Target="mailto:cynthia_weston@or.blm.gov" TargetMode="External" /><Relationship Id="rId5" Type="http://schemas.openxmlformats.org/officeDocument/2006/relationships/hyperlink" Target="mailto:Raymond.A.Perkins@DFW.STATE.OR.US" TargetMode="External" /><Relationship Id="rId6" Type="http://schemas.openxmlformats.org/officeDocument/2006/relationships/hyperlink" Target="mailto:Timothy.R.Walters@DFW.STATE.OR.US" TargetMode="External" /><Relationship Id="rId7" Type="http://schemas.openxmlformats.org/officeDocument/2006/relationships/hyperlink" Target="mailto:Keith_Paul@r1.fws.gov" TargetMode="External" /><Relationship Id="rId8" Type="http://schemas.openxmlformats.org/officeDocument/2006/relationships/hyperlink" Target="mailto:lschwabe@centurytel.net" TargetMode="External" /><Relationship Id="rId9" Type="http://schemas.openxmlformats.org/officeDocument/2006/relationships/hyperlink" Target="mailto:sbauer@watershednet.com" TargetMode="External" /><Relationship Id="rId10" Type="http://schemas.openxmlformats.org/officeDocument/2006/relationships/hyperlink" Target="mailto:salminen@watershednet.com" TargetMode="External" /><Relationship Id="rId11" Type="http://schemas.openxmlformats.org/officeDocument/2006/relationships/hyperlink" Target="mailto:tfriedrichsen@fs.fed.us" TargetMode="External" /><Relationship Id="rId1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I65"/>
  <sheetViews>
    <sheetView showGridLines="0" showRowColHeaders="0" tabSelected="1" showOutlineSymbols="0" zoomScale="75" zoomScaleNormal="75" workbookViewId="0" topLeftCell="A1">
      <selection activeCell="C9" sqref="C9"/>
    </sheetView>
  </sheetViews>
  <sheetFormatPr defaultColWidth="9.00390625" defaultRowHeight="15"/>
  <cols>
    <col min="2" max="2" width="17.75390625" style="0" customWidth="1"/>
    <col min="3" max="3" width="18.375" style="0" customWidth="1"/>
    <col min="4" max="4" width="30.625" style="0" customWidth="1"/>
    <col min="5" max="5" width="13.50390625" style="0" customWidth="1"/>
    <col min="9" max="9" width="10.00390625" style="0" customWidth="1"/>
  </cols>
  <sheetData>
    <row r="1" ht="15">
      <c r="B1" s="83"/>
    </row>
    <row r="3" ht="54.75">
      <c r="B3" s="22" t="s">
        <v>48</v>
      </c>
    </row>
    <row r="4" spans="2:6" ht="15">
      <c r="B4" s="9" t="s">
        <v>145</v>
      </c>
      <c r="C4" t="s">
        <v>176</v>
      </c>
      <c r="F4" s="99" t="s">
        <v>17</v>
      </c>
    </row>
    <row r="5" spans="2:3" ht="15">
      <c r="B5" s="9" t="s">
        <v>26</v>
      </c>
      <c r="C5" s="10" t="s">
        <v>177</v>
      </c>
    </row>
    <row r="6" spans="2:5" ht="15">
      <c r="B6" s="9" t="s">
        <v>27</v>
      </c>
      <c r="C6" s="10" t="s">
        <v>178</v>
      </c>
      <c r="E6" s="10"/>
    </row>
    <row r="7" spans="2:3" ht="15">
      <c r="B7" s="9" t="s">
        <v>28</v>
      </c>
      <c r="C7" s="10" t="s">
        <v>179</v>
      </c>
    </row>
    <row r="8" spans="2:3" ht="15">
      <c r="B8" s="9" t="s">
        <v>16</v>
      </c>
      <c r="C8" s="10" t="s">
        <v>221</v>
      </c>
    </row>
    <row r="9" spans="2:3" ht="15">
      <c r="B9" s="9" t="s">
        <v>98</v>
      </c>
      <c r="C9" s="149" t="s">
        <v>204</v>
      </c>
    </row>
    <row r="10" ht="15">
      <c r="B10" s="9"/>
    </row>
    <row r="11" spans="2:5" ht="15.75" thickBot="1">
      <c r="B11" s="9"/>
      <c r="C11" s="33" t="s">
        <v>52</v>
      </c>
      <c r="D11" s="34" t="s">
        <v>29</v>
      </c>
      <c r="E11" s="34" t="s">
        <v>30</v>
      </c>
    </row>
    <row r="12" spans="2:5" ht="15">
      <c r="B12" s="9"/>
      <c r="C12" s="11" t="s">
        <v>180</v>
      </c>
      <c r="D12" s="100" t="s">
        <v>181</v>
      </c>
      <c r="E12" s="12"/>
    </row>
    <row r="13" spans="3:5" ht="15">
      <c r="C13" s="13" t="s">
        <v>182</v>
      </c>
      <c r="D13" s="259" t="s">
        <v>183</v>
      </c>
      <c r="E13" s="15"/>
    </row>
    <row r="14" spans="3:5" ht="15">
      <c r="C14" s="13" t="s">
        <v>184</v>
      </c>
      <c r="D14" s="14"/>
      <c r="E14" s="15"/>
    </row>
    <row r="15" spans="3:5" ht="15">
      <c r="C15" s="13" t="s">
        <v>185</v>
      </c>
      <c r="D15" s="259" t="s">
        <v>186</v>
      </c>
      <c r="E15" s="15"/>
    </row>
    <row r="16" spans="3:5" ht="15">
      <c r="C16" s="13" t="s">
        <v>187</v>
      </c>
      <c r="D16" s="14"/>
      <c r="E16" s="15"/>
    </row>
    <row r="17" spans="3:5" ht="15">
      <c r="C17" s="13" t="s">
        <v>188</v>
      </c>
      <c r="D17" s="259" t="s">
        <v>189</v>
      </c>
      <c r="E17" s="15"/>
    </row>
    <row r="18" spans="3:5" ht="15">
      <c r="C18" s="13" t="s">
        <v>190</v>
      </c>
      <c r="D18" s="259" t="s">
        <v>191</v>
      </c>
      <c r="E18" s="15"/>
    </row>
    <row r="19" spans="3:5" ht="15">
      <c r="C19" s="13" t="s">
        <v>192</v>
      </c>
      <c r="D19" s="259" t="s">
        <v>193</v>
      </c>
      <c r="E19" s="15"/>
    </row>
    <row r="20" spans="3:5" ht="15">
      <c r="C20" s="13" t="s">
        <v>194</v>
      </c>
      <c r="D20" s="259" t="s">
        <v>195</v>
      </c>
      <c r="E20" s="15"/>
    </row>
    <row r="21" spans="3:5" ht="15">
      <c r="C21" s="13" t="s">
        <v>218</v>
      </c>
      <c r="D21" s="259" t="s">
        <v>217</v>
      </c>
      <c r="E21" s="15"/>
    </row>
    <row r="22" spans="3:5" ht="15">
      <c r="C22" s="13" t="s">
        <v>196</v>
      </c>
      <c r="D22" s="259" t="s">
        <v>197</v>
      </c>
      <c r="E22" s="15" t="s">
        <v>198</v>
      </c>
    </row>
    <row r="23" spans="3:5" ht="15">
      <c r="C23" s="13" t="s">
        <v>199</v>
      </c>
      <c r="D23" s="259" t="s">
        <v>200</v>
      </c>
      <c r="E23" s="15" t="s">
        <v>201</v>
      </c>
    </row>
    <row r="24" spans="3:5" ht="15.75" thickBot="1">
      <c r="C24" s="16"/>
      <c r="D24" s="17"/>
      <c r="E24" s="18"/>
    </row>
    <row r="25" spans="3:5" ht="15">
      <c r="C25" s="10"/>
      <c r="D25" s="10"/>
      <c r="E25" s="10"/>
    </row>
    <row r="26" spans="3:5" ht="15">
      <c r="C26" s="10" t="s">
        <v>53</v>
      </c>
      <c r="D26" s="10"/>
      <c r="E26" s="10"/>
    </row>
    <row r="27" spans="3:5" ht="15">
      <c r="C27" s="10"/>
      <c r="D27" s="10"/>
      <c r="E27" s="10"/>
    </row>
    <row r="28" spans="3:5" ht="15">
      <c r="C28" s="10"/>
      <c r="D28" s="10"/>
      <c r="E28" s="10"/>
    </row>
    <row r="29" spans="2:5" ht="19.5">
      <c r="B29" s="98" t="s">
        <v>123</v>
      </c>
      <c r="C29" s="10"/>
      <c r="D29" s="10"/>
      <c r="E29" s="10"/>
    </row>
    <row r="30" spans="2:9" ht="15">
      <c r="B30" s="291" t="s">
        <v>124</v>
      </c>
      <c r="C30" s="292"/>
      <c r="D30" s="292"/>
      <c r="E30" s="292"/>
      <c r="F30" s="292"/>
      <c r="G30" s="292"/>
      <c r="H30" s="88"/>
      <c r="I30" s="88"/>
    </row>
    <row r="31" spans="2:9" ht="15">
      <c r="B31" s="292"/>
      <c r="C31" s="292"/>
      <c r="D31" s="292"/>
      <c r="E31" s="292"/>
      <c r="F31" s="292"/>
      <c r="G31" s="292"/>
      <c r="H31" s="88"/>
      <c r="I31" s="88"/>
    </row>
    <row r="32" spans="2:9" ht="15">
      <c r="B32" s="292"/>
      <c r="C32" s="292"/>
      <c r="D32" s="292"/>
      <c r="E32" s="292"/>
      <c r="F32" s="292"/>
      <c r="G32" s="292"/>
      <c r="H32" s="88"/>
      <c r="I32" s="88"/>
    </row>
    <row r="33" spans="2:9" ht="15">
      <c r="B33" s="292"/>
      <c r="C33" s="292"/>
      <c r="D33" s="292"/>
      <c r="E33" s="292"/>
      <c r="F33" s="292"/>
      <c r="G33" s="292"/>
      <c r="H33" s="88"/>
      <c r="I33" s="88"/>
    </row>
    <row r="34" spans="2:9" ht="15">
      <c r="B34" s="292"/>
      <c r="C34" s="292"/>
      <c r="D34" s="292"/>
      <c r="E34" s="292"/>
      <c r="F34" s="292"/>
      <c r="G34" s="292"/>
      <c r="H34" s="88"/>
      <c r="I34" s="88"/>
    </row>
    <row r="35" spans="2:9" ht="15">
      <c r="B35" s="292"/>
      <c r="C35" s="292"/>
      <c r="D35" s="292"/>
      <c r="E35" s="292"/>
      <c r="F35" s="292"/>
      <c r="G35" s="292"/>
      <c r="H35" s="88"/>
      <c r="I35" s="88"/>
    </row>
    <row r="36" spans="2:9" ht="15">
      <c r="B36" s="292"/>
      <c r="C36" s="292"/>
      <c r="D36" s="292"/>
      <c r="E36" s="292"/>
      <c r="F36" s="292"/>
      <c r="G36" s="292"/>
      <c r="H36" s="88"/>
      <c r="I36" s="88"/>
    </row>
    <row r="37" spans="2:9" ht="15">
      <c r="B37" s="292"/>
      <c r="C37" s="292"/>
      <c r="D37" s="292"/>
      <c r="E37" s="292"/>
      <c r="F37" s="292"/>
      <c r="G37" s="292"/>
      <c r="H37" s="88"/>
      <c r="I37" s="88"/>
    </row>
    <row r="38" spans="2:9" ht="15">
      <c r="B38" s="292"/>
      <c r="C38" s="292"/>
      <c r="D38" s="292"/>
      <c r="E38" s="292"/>
      <c r="F38" s="292"/>
      <c r="G38" s="292"/>
      <c r="H38" s="88"/>
      <c r="I38" s="88"/>
    </row>
    <row r="39" spans="2:9" ht="15">
      <c r="B39" s="292"/>
      <c r="C39" s="292"/>
      <c r="D39" s="292"/>
      <c r="E39" s="292"/>
      <c r="F39" s="292"/>
      <c r="G39" s="292"/>
      <c r="H39" s="88"/>
      <c r="I39" s="88"/>
    </row>
    <row r="40" spans="2:9" ht="15">
      <c r="B40" s="292"/>
      <c r="C40" s="292"/>
      <c r="D40" s="292"/>
      <c r="E40" s="292"/>
      <c r="F40" s="292"/>
      <c r="G40" s="292"/>
      <c r="H40" s="88"/>
      <c r="I40" s="88"/>
    </row>
    <row r="41" spans="2:9" ht="15">
      <c r="B41" s="292"/>
      <c r="C41" s="292"/>
      <c r="D41" s="292"/>
      <c r="E41" s="292"/>
      <c r="F41" s="292"/>
      <c r="G41" s="292"/>
      <c r="H41" s="88"/>
      <c r="I41" s="88"/>
    </row>
    <row r="42" spans="2:9" ht="15">
      <c r="B42" s="88"/>
      <c r="C42" s="88"/>
      <c r="D42" s="88"/>
      <c r="E42" s="88"/>
      <c r="F42" s="88"/>
      <c r="G42" s="88"/>
      <c r="H42" s="88"/>
      <c r="I42" s="88"/>
    </row>
    <row r="43" spans="2:9" ht="15">
      <c r="B43" s="96"/>
      <c r="C43" s="96"/>
      <c r="D43" s="96"/>
      <c r="E43" s="96"/>
      <c r="F43" s="96"/>
      <c r="G43" s="96"/>
      <c r="H43" s="88"/>
      <c r="I43" s="88"/>
    </row>
    <row r="44" spans="2:9" ht="15">
      <c r="B44" s="96"/>
      <c r="C44" s="96"/>
      <c r="D44" s="97"/>
      <c r="E44" s="96"/>
      <c r="F44" s="293"/>
      <c r="G44" s="293"/>
      <c r="H44" s="88"/>
      <c r="I44" s="88"/>
    </row>
    <row r="45" spans="2:9" ht="15">
      <c r="B45" s="88"/>
      <c r="C45" s="88"/>
      <c r="D45" s="88"/>
      <c r="E45" s="88"/>
      <c r="F45" s="88"/>
      <c r="G45" s="88"/>
      <c r="H45" s="88"/>
      <c r="I45" s="88"/>
    </row>
    <row r="46" spans="2:9" ht="15">
      <c r="B46" s="88"/>
      <c r="C46" s="88"/>
      <c r="D46" s="88"/>
      <c r="E46" s="88"/>
      <c r="F46" s="88"/>
      <c r="G46" s="88"/>
      <c r="H46" s="88"/>
      <c r="I46" s="88"/>
    </row>
    <row r="53" ht="15.75" thickBot="1"/>
    <row r="54" spans="2:4" ht="15">
      <c r="B54" s="23"/>
      <c r="C54" s="24"/>
      <c r="D54" s="25"/>
    </row>
    <row r="55" spans="2:4" ht="15">
      <c r="B55" s="26" t="s">
        <v>48</v>
      </c>
      <c r="C55" s="21"/>
      <c r="D55" s="27"/>
    </row>
    <row r="56" spans="2:4" ht="15">
      <c r="B56" s="26" t="s">
        <v>17</v>
      </c>
      <c r="C56" s="21"/>
      <c r="D56" s="27"/>
    </row>
    <row r="57" spans="2:4" ht="15">
      <c r="B57" s="26"/>
      <c r="C57" s="21"/>
      <c r="D57" s="27"/>
    </row>
    <row r="58" spans="2:4" ht="15">
      <c r="B58" s="26" t="s">
        <v>49</v>
      </c>
      <c r="C58" s="21" t="s">
        <v>31</v>
      </c>
      <c r="D58" s="27"/>
    </row>
    <row r="59" spans="2:4" ht="15">
      <c r="B59" s="26"/>
      <c r="C59" s="28" t="s">
        <v>32</v>
      </c>
      <c r="D59" s="27"/>
    </row>
    <row r="60" spans="2:4" ht="15">
      <c r="B60" s="26"/>
      <c r="C60" s="21" t="s">
        <v>33</v>
      </c>
      <c r="D60" s="27"/>
    </row>
    <row r="61" spans="2:4" ht="15">
      <c r="B61" s="26"/>
      <c r="C61" s="164" t="s">
        <v>172</v>
      </c>
      <c r="D61" s="27"/>
    </row>
    <row r="62" spans="2:4" ht="15">
      <c r="B62" s="26"/>
      <c r="C62" s="164" t="s">
        <v>173</v>
      </c>
      <c r="D62" s="27"/>
    </row>
    <row r="63" spans="2:4" ht="15">
      <c r="B63" s="26"/>
      <c r="C63" s="83" t="s">
        <v>174</v>
      </c>
      <c r="D63" s="27"/>
    </row>
    <row r="64" spans="2:4" ht="15">
      <c r="B64" s="26"/>
      <c r="C64" s="164" t="s">
        <v>175</v>
      </c>
      <c r="D64" s="27"/>
    </row>
    <row r="65" spans="2:4" ht="15.75" thickBot="1">
      <c r="B65" s="29"/>
      <c r="C65" s="30"/>
      <c r="D65" s="31" t="s">
        <v>50</v>
      </c>
    </row>
  </sheetData>
  <mergeCells count="2">
    <mergeCell ref="B30:G41"/>
    <mergeCell ref="F44:G44"/>
  </mergeCells>
  <hyperlinks>
    <hyperlink ref="D65" location="Setup!A1" display="Back"/>
    <hyperlink ref="C59" r:id="rId1" display="cmcconnaha@mobrand.com"/>
    <hyperlink ref="C63" r:id="rId2" display="fryj@critfc.org"/>
    <hyperlink ref="D13" r:id="rId3" display="Brent_Grasty@or.blm.gov"/>
    <hyperlink ref="D15" r:id="rId4" display="cynthia_weston@or.blm.gov"/>
    <hyperlink ref="D17" r:id="rId5" display="Raymond.A.Perkins@DFW.STATE.OR.US"/>
    <hyperlink ref="D18" r:id="rId6" display="Timothy.R.Walters@DFW.STATE.OR.US"/>
    <hyperlink ref="D19" r:id="rId7" display="Keith_Paul@r1.fws.gov"/>
    <hyperlink ref="D20" r:id="rId8" display="lschwabe@centurytel.net"/>
    <hyperlink ref="D22" r:id="rId9" display="sbauer@watershednet.com"/>
    <hyperlink ref="D23" r:id="rId10" display="salminen@watershednet.com"/>
    <hyperlink ref="D21" r:id="rId11" display="tfriedrichsen@fs.fed.us"/>
  </hyperlinks>
  <printOptions/>
  <pageMargins left="0.75" right="0.75" top="1" bottom="1" header="0.5" footer="0.5"/>
  <pageSetup orientation="portrait" paperSize="9"/>
  <drawing r:id="rId12"/>
</worksheet>
</file>

<file path=xl/worksheets/sheet10.xml><?xml version="1.0" encoding="utf-8"?>
<worksheet xmlns="http://schemas.openxmlformats.org/spreadsheetml/2006/main" xmlns:r="http://schemas.openxmlformats.org/officeDocument/2006/relationships">
  <dimension ref="A2:Q30"/>
  <sheetViews>
    <sheetView showGridLines="0" showOutlineSymbols="0" zoomScale="75" zoomScaleNormal="75" workbookViewId="0" topLeftCell="A1">
      <pane xSplit="1" ySplit="11" topLeftCell="B12" activePane="bottomRight" state="frozen"/>
      <selection pane="topLeft" activeCell="C9" sqref="C9"/>
      <selection pane="topRight" activeCell="C9" sqref="C9"/>
      <selection pane="bottomLeft" activeCell="C9" sqref="C9"/>
      <selection pane="bottomRight" activeCell="A16" sqref="A16"/>
    </sheetView>
  </sheetViews>
  <sheetFormatPr defaultColWidth="9.00390625" defaultRowHeight="15"/>
  <cols>
    <col min="1" max="1" width="41.25390625" style="64" bestFit="1" customWidth="1"/>
    <col min="2" max="2" width="9.00390625" style="64" customWidth="1"/>
    <col min="3" max="3" width="9.875" style="64" customWidth="1"/>
    <col min="4" max="4" width="11.25390625" style="64" customWidth="1"/>
    <col min="5" max="10" width="9.00390625" style="64" customWidth="1"/>
    <col min="11" max="11" width="2.625" style="64" customWidth="1"/>
    <col min="12" max="12" width="9.00390625" style="257" customWidth="1"/>
    <col min="13" max="13" width="10.625" style="0" customWidth="1"/>
  </cols>
  <sheetData>
    <row r="2" ht="15">
      <c r="A2" s="109" t="s">
        <v>151</v>
      </c>
    </row>
    <row r="3" spans="1:14" ht="15">
      <c r="A3" s="84" t="s">
        <v>155</v>
      </c>
      <c r="M3" s="324" t="s">
        <v>148</v>
      </c>
      <c r="N3" s="324" t="s">
        <v>149</v>
      </c>
    </row>
    <row r="4" spans="1:14" ht="24" customHeight="1">
      <c r="A4" s="84" t="s">
        <v>165</v>
      </c>
      <c r="B4" s="327" t="s">
        <v>22</v>
      </c>
      <c r="C4" s="66" t="str">
        <f>CONCATENATE("Restoration and Protection Ratings for ",Setup!C8," in  ",Setup!C7)</f>
        <v>Restoration and Protection Ratings for Bull Trout in  Malheur Subbasin</v>
      </c>
      <c r="L4" s="65"/>
      <c r="M4" s="325"/>
      <c r="N4" s="326"/>
    </row>
    <row r="5" spans="1:14" ht="24">
      <c r="A5" s="123" t="s">
        <v>150</v>
      </c>
      <c r="B5" s="327"/>
      <c r="C5" s="66"/>
      <c r="L5" s="327" t="s">
        <v>21</v>
      </c>
      <c r="M5" s="325"/>
      <c r="N5" s="326"/>
    </row>
    <row r="6" spans="2:16" ht="19.5">
      <c r="B6" s="327"/>
      <c r="L6" s="327"/>
      <c r="M6" s="325"/>
      <c r="N6" s="326"/>
      <c r="P6" s="2"/>
    </row>
    <row r="7" spans="2:14" ht="15" customHeight="1">
      <c r="B7" s="327"/>
      <c r="L7" s="327"/>
      <c r="M7" s="325"/>
      <c r="N7" s="326"/>
    </row>
    <row r="8" spans="1:14" ht="15" customHeight="1">
      <c r="A8" s="64" t="s">
        <v>125</v>
      </c>
      <c r="B8" s="327"/>
      <c r="L8" s="327"/>
      <c r="M8" s="325"/>
      <c r="N8" s="326"/>
    </row>
    <row r="9" spans="2:14" ht="15" customHeight="1">
      <c r="B9" s="327"/>
      <c r="L9" s="327"/>
      <c r="M9" s="325"/>
      <c r="N9" s="326"/>
    </row>
    <row r="10" spans="2:15" ht="17.25" customHeight="1">
      <c r="B10" s="327"/>
      <c r="L10" s="327"/>
      <c r="M10" s="325"/>
      <c r="N10" s="326"/>
      <c r="O10" s="176"/>
    </row>
    <row r="11" spans="1:6" ht="19.5">
      <c r="A11" s="67" t="s">
        <v>120</v>
      </c>
      <c r="C11" s="105" t="s">
        <v>129</v>
      </c>
      <c r="D11" s="105" t="s">
        <v>130</v>
      </c>
      <c r="E11" s="105" t="s">
        <v>127</v>
      </c>
      <c r="F11" s="105" t="s">
        <v>128</v>
      </c>
    </row>
    <row r="12" spans="1:17" ht="19.5">
      <c r="A12" s="130" t="str">
        <f>IF(Current!A12&lt;&gt;"",Current!A12,"")</f>
        <v>Main 01 - Malheur R., Mouth to Namorf</v>
      </c>
      <c r="B12" s="68" t="str">
        <f>IF(SUM('Species Range'!C7:F7)=0,"NPC",'Confidence score'!M12)</f>
        <v>NPC</v>
      </c>
      <c r="C12" s="68">
        <f>'Habitat score'!B12</f>
        <v>0</v>
      </c>
      <c r="D12" s="68">
        <f>'Habitat score'!O12</f>
        <v>0.07931463068181818</v>
      </c>
      <c r="L12" s="258">
        <f>IF(SUM('Species Range'!I7:L7)=0,"NPR",('Confidence score'!M12+'Confidence score'!Z12)/2)</f>
        <v>0.5</v>
      </c>
      <c r="M12" s="128">
        <f>IF(Current!A12="","",(Current!O12)*'Species Range'!B7)</f>
        <v>0</v>
      </c>
      <c r="N12" s="177">
        <f>IF(OR(Current!A12="",MAX('Species Range'!H7,0)*MAX(Reference!N12,0)=0),"",1-('Species Range'!B7*Current!O12/('Species Range'!H7*Reference!N12)))</f>
        <v>1</v>
      </c>
      <c r="P12" s="174"/>
      <c r="Q12" t="s">
        <v>160</v>
      </c>
    </row>
    <row r="13" spans="1:17" ht="19.5">
      <c r="A13" s="130" t="str">
        <f>IF(Current!A13&lt;&gt;"",Current!A13,"")</f>
        <v>Main 02 - Malheur R., Namorf to Warm Spr.</v>
      </c>
      <c r="B13" s="68" t="s">
        <v>171</v>
      </c>
      <c r="C13" s="68">
        <f>'Habitat score'!B13</f>
        <v>0</v>
      </c>
      <c r="D13" s="68">
        <f>'Habitat score'!O13</f>
        <v>0.07822265625000001</v>
      </c>
      <c r="L13" s="258">
        <f>IF(SUM('Species Range'!I8:L8)=0,"NPR",('Confidence score'!M13+'Confidence score'!Z13)/2)</f>
        <v>0.5</v>
      </c>
      <c r="M13" s="128">
        <f>IF(Current!A13="","",(Current!O13)*'Species Range'!B8)</f>
        <v>0</v>
      </c>
      <c r="N13" s="177">
        <f>IF(OR(Current!A13="",MAX('Species Range'!H8,0)*MAX(Reference!N13,0)=0),"",1-('Species Range'!B8*Current!O13/('Species Range'!H8*Reference!N13)))</f>
        <v>1</v>
      </c>
      <c r="P13" s="175"/>
      <c r="Q13" t="s">
        <v>159</v>
      </c>
    </row>
    <row r="14" spans="1:14" ht="19.5">
      <c r="A14" s="130" t="str">
        <f>IF(Current!A14&lt;&gt;"",Current!A14,"")</f>
        <v>Up 01 - Warm Springs reservoir</v>
      </c>
      <c r="B14" s="68" t="str">
        <f>IF(SUM('Species Range'!C9:F9)=0,"NPC",'Confidence score'!M14)</f>
        <v>NPC</v>
      </c>
      <c r="C14" s="68">
        <f>'Habitat score'!B14</f>
        <v>0</v>
      </c>
      <c r="D14" s="68">
        <f>'Habitat score'!O14</f>
        <v>0</v>
      </c>
      <c r="L14" s="258">
        <f>IF(SUM('Species Range'!I9:L9)=0,"NPR",('Confidence score'!M14+'Confidence score'!Z14)/2)</f>
        <v>0.5</v>
      </c>
      <c r="M14" s="128">
        <f>IF(Current!A14="","",(Current!O14)*'Species Range'!B9)</f>
        <v>0</v>
      </c>
      <c r="N14" s="177">
        <f>IF(OR(Current!A14="",MAX('Species Range'!H9,0)*MAX(Reference!N14,0)=0),"",1-('Species Range'!B9*Current!O14/('Species Range'!H9*Reference!N14)))</f>
        <v>1</v>
      </c>
    </row>
    <row r="15" spans="1:14" ht="19.5">
      <c r="A15" s="130" t="str">
        <f>IF(Current!A15&lt;&gt;"",Current!A15,"")</f>
        <v>Up 02 - Malheur R., WS Res ~ Griffin Ck</v>
      </c>
      <c r="B15" s="68" t="str">
        <f>IF(SUM('Species Range'!C10:F10)=0,"NPC",'Confidence score'!M15)</f>
        <v>NPC</v>
      </c>
      <c r="C15" s="68">
        <f>'Habitat score'!B15</f>
        <v>0</v>
      </c>
      <c r="D15" s="68">
        <f>'Habitat score'!O15</f>
        <v>0.07421875</v>
      </c>
      <c r="L15" s="258">
        <f>IF(SUM('Species Range'!I10:L10)=0,"NPR",('Confidence score'!M15+'Confidence score'!Z15)/2)</f>
        <v>0.5</v>
      </c>
      <c r="M15" s="128">
        <f>IF(Current!A15="","",(Current!O15)*'Species Range'!B10)</f>
        <v>0</v>
      </c>
      <c r="N15" s="177">
        <f>IF(OR(Current!A15="",MAX('Species Range'!H10,0)*MAX(Reference!N15,0)=0),"",1-('Species Range'!B10*Current!O15/('Species Range'!H10*Reference!N15)))</f>
        <v>1</v>
      </c>
    </row>
    <row r="16" spans="1:14" ht="19.5">
      <c r="A16" s="130" t="str">
        <f>IF(Current!A16&lt;&gt;"",Current!A16,"")</f>
        <v>Up 03 - Malheur R., ~Griffin Ck ~Bosonburg Ck</v>
      </c>
      <c r="B16" s="68">
        <f>IF(SUM('Species Range'!C11:F11)=0,"NPC",'Confidence score'!M16)</f>
        <v>0.625</v>
      </c>
      <c r="C16" s="68">
        <f>'Habitat score'!B16</f>
        <v>-0.1871981534090909</v>
      </c>
      <c r="D16" s="68">
        <f>'Habitat score'!O16</f>
        <v>0.05172230113636364</v>
      </c>
      <c r="L16" s="258">
        <f>IF(SUM('Species Range'!I11:L11)=0,"NPR",('Confidence score'!M16+'Confidence score'!Z16)/2)</f>
        <v>0.5625</v>
      </c>
      <c r="M16" s="128">
        <f>IF(Current!A16="","",(Current!O16)*'Species Range'!B11)</f>
        <v>10.133794602272726</v>
      </c>
      <c r="N16" s="177">
        <f>IF(OR(Current!A16="",MAX('Species Range'!H11,0)*MAX(Reference!N16,0)=0),"",1-('Species Range'!B11*Current!O16/('Species Range'!H11*Reference!N16)))</f>
        <v>0.65</v>
      </c>
    </row>
    <row r="17" spans="1:14" ht="19.5">
      <c r="A17" s="130" t="str">
        <f>IF(Current!A17&lt;&gt;"",Current!A17,"")</f>
        <v>Up 19 - Lower Summit Ck, Larch Ck</v>
      </c>
      <c r="B17" s="68" t="str">
        <f>IF(SUM('Species Range'!C12:F12)=0,"NPC",'Confidence score'!M17)</f>
        <v>NPC</v>
      </c>
      <c r="C17" s="68">
        <f>'Habitat score'!B17</f>
        <v>0</v>
      </c>
      <c r="D17" s="68">
        <f>'Habitat score'!O17</f>
        <v>0.0774502840909091</v>
      </c>
      <c r="L17" s="258">
        <f>IF(SUM('Species Range'!I12:L12)=0,"NPR",('Confidence score'!M17+'Confidence score'!Z17)/2)</f>
        <v>0.5625</v>
      </c>
      <c r="M17" s="128">
        <f>IF(Current!A17="","",(Current!O17)*'Species Range'!B12)</f>
        <v>0</v>
      </c>
      <c r="N17" s="177">
        <f>IF(OR(Current!A17="",MAX('Species Range'!H12,0)*MAX(Reference!N17,0)=0),"",1-('Species Range'!B12*Current!O17/('Species Range'!H12*Reference!N17)))</f>
        <v>1</v>
      </c>
    </row>
    <row r="18" spans="1:14" ht="19.5">
      <c r="A18" s="130" t="str">
        <f>IF(Current!A18&lt;&gt;"",Current!A18,"")</f>
        <v>Up 20 - Up-Summit Ck, Little Logan Ck</v>
      </c>
      <c r="B18" s="68" t="str">
        <f>IF(SUM('Species Range'!C13:F13)=0,"NPC",'Confidence score'!M18)</f>
        <v>NPC</v>
      </c>
      <c r="C18" s="68">
        <f>'Habitat score'!B18</f>
        <v>0</v>
      </c>
      <c r="D18" s="68">
        <f>'Habitat score'!O18</f>
        <v>0.0774502840909091</v>
      </c>
      <c r="L18" s="258">
        <f>IF(SUM('Species Range'!I13:L13)=0,"NPR",('Confidence score'!M18+'Confidence score'!Z18)/2)</f>
        <v>0.5625</v>
      </c>
      <c r="M18" s="128">
        <f>IF(Current!A18="","",(Current!O18)*'Species Range'!B13)</f>
        <v>0</v>
      </c>
      <c r="N18" s="177">
        <f>IF(OR(Current!A18="",MAX('Species Range'!H13,0)*MAX(Reference!N18,0)=0),"",1-('Species Range'!B13*Current!O18/('Species Range'!H13*Reference!N18)))</f>
        <v>1</v>
      </c>
    </row>
    <row r="19" spans="1:14" ht="19.5">
      <c r="A19" s="130" t="str">
        <f>IF(Current!A19&lt;&gt;"",Current!A19,"")</f>
        <v>Up 21 - Upper Summit Ck</v>
      </c>
      <c r="B19" s="68" t="str">
        <f>IF(SUM('Species Range'!C14:F14)=0,"NPC",'Confidence score'!M19)</f>
        <v>NPC</v>
      </c>
      <c r="C19" s="68">
        <f>'Habitat score'!B19</f>
        <v>0</v>
      </c>
      <c r="D19" s="68">
        <f>'Habitat score'!O19</f>
        <v>0.06038707386363637</v>
      </c>
      <c r="E19" s="106"/>
      <c r="L19" s="258">
        <f>IF(SUM('Species Range'!I14:L14)=0,"NPR",('Confidence score'!M19+'Confidence score'!Z19)/2)</f>
        <v>0.5625</v>
      </c>
      <c r="M19" s="128">
        <f>IF(Current!A19="","",(Current!O19)*'Species Range'!B14)</f>
        <v>0</v>
      </c>
      <c r="N19" s="177">
        <f>IF(OR(Current!A19="",MAX('Species Range'!H14,0)*MAX(Reference!N19,0)=0),"",1-('Species Range'!B14*Current!O19/('Species Range'!H14*Reference!N19)))</f>
        <v>1</v>
      </c>
    </row>
    <row r="20" spans="1:14" ht="19.5">
      <c r="A20" s="130" t="str">
        <f>IF(Current!A20&lt;&gt;"",Current!A20,"")</f>
        <v>Up 22 - Logan Valley East (Malh., Boson.&amp; Big)</v>
      </c>
      <c r="B20" s="68">
        <f>IF(SUM('Species Range'!C15:F15)=0,"NPC",'Confidence score'!M20)</f>
        <v>0.625</v>
      </c>
      <c r="C20" s="68">
        <f>'Habitat score'!B20</f>
        <v>-0.3226029829545455</v>
      </c>
      <c r="D20" s="68">
        <f>'Habitat score'!O20</f>
        <v>0.13532492897727272</v>
      </c>
      <c r="L20" s="258">
        <f>IF(SUM('Species Range'!I15:L15)=0,"NPR",('Confidence score'!M20+'Confidence score'!Z20)/2)</f>
        <v>0.5625</v>
      </c>
      <c r="M20" s="128">
        <f>IF(Current!A20="","",(Current!O20)*'Species Range'!B15)</f>
        <v>5.362523590909091</v>
      </c>
      <c r="N20" s="177">
        <f>IF(OR(Current!A20="",MAX('Species Range'!H15,0)*MAX(Reference!N20,0)=0),"",1-('Species Range'!B15*Current!O20/('Species Range'!H15*Reference!N20)))</f>
        <v>0.45999999999999996</v>
      </c>
    </row>
    <row r="21" spans="1:14" ht="19.5">
      <c r="A21" s="130" t="str">
        <f>IF(Current!A21&lt;&gt;"",Current!A21,"")</f>
        <v>Up 23 - Upper Bosonberg Ck</v>
      </c>
      <c r="B21" s="68" t="str">
        <f>IF(SUM('Species Range'!C16:F16)=0,"NPC",'Confidence score'!M21)</f>
        <v>NPC</v>
      </c>
      <c r="C21" s="68">
        <f>'Habitat score'!B21</f>
        <v>0</v>
      </c>
      <c r="D21" s="68">
        <f>'Habitat score'!O21</f>
        <v>0.05218394886363636</v>
      </c>
      <c r="L21" s="258">
        <f>IF(SUM('Species Range'!I16:L16)=0,"NPR",('Confidence score'!M21+'Confidence score'!Z21)/2)</f>
        <v>0.5625</v>
      </c>
      <c r="M21" s="128">
        <f>IF(Current!A21="","",(Current!O21)*'Species Range'!B16)</f>
        <v>0</v>
      </c>
      <c r="N21" s="177">
        <f>IF(OR(Current!A21="",MAX('Species Range'!H16,0)*MAX(Reference!N21,0)=0),"",1-('Species Range'!B16*Current!O21/('Species Range'!H16*Reference!N21)))</f>
        <v>1</v>
      </c>
    </row>
    <row r="22" spans="1:14" ht="19.5">
      <c r="A22" s="130" t="str">
        <f>IF(Current!A22&lt;&gt;"",Current!A22,"")</f>
        <v>Up 24 - Logan Valley West (Lake, Crooked, McCoy)</v>
      </c>
      <c r="B22" s="68">
        <f>IF(SUM('Species Range'!C17:F17)=0,"NPC",'Confidence score'!M22)</f>
        <v>0.625</v>
      </c>
      <c r="C22" s="68">
        <f>'Habitat score'!B22</f>
        <v>-0.28304332386363634</v>
      </c>
      <c r="D22" s="68">
        <f>'Habitat score'!O22</f>
        <v>0.16226917613636366</v>
      </c>
      <c r="L22" s="258">
        <f>IF(SUM('Species Range'!I17:L17)=0,"NPR",('Confidence score'!M22+'Confidence score'!Z22)/2)</f>
        <v>0.5625</v>
      </c>
      <c r="M22" s="128">
        <f>IF(Current!A22="","",(Current!O22)*'Species Range'!B17)</f>
        <v>12.330912113636362</v>
      </c>
      <c r="N22" s="177">
        <f>IF(OR(Current!A22="",MAX('Species Range'!H17,0)*MAX(Reference!N22,0)=0),"",1-('Species Range'!B17*Current!O22/('Species Range'!H17*Reference!N22)))</f>
        <v>0</v>
      </c>
    </row>
    <row r="23" spans="1:14" ht="19.5">
      <c r="A23" s="130" t="str">
        <f>IF(Current!A23&lt;&gt;"",Current!A23,"")</f>
        <v>Up 25 - Malheur Headwaters</v>
      </c>
      <c r="B23" s="68">
        <f>IF(SUM('Species Range'!C18:F18)=0,"NPC",'Confidence score'!M23)</f>
        <v>0.75</v>
      </c>
      <c r="C23" s="68">
        <f>'Habitat score'!B23</f>
        <v>-0.3824396306818182</v>
      </c>
      <c r="D23" s="68">
        <f>'Habitat score'!O23</f>
        <v>0.011026278409090911</v>
      </c>
      <c r="L23" s="258">
        <f>IF(SUM('Species Range'!I18:L18)=0,"NPR",('Confidence score'!M23+'Confidence score'!Z23)/2)</f>
        <v>0.625</v>
      </c>
      <c r="M23" s="128">
        <f>IF(Current!A23="","",(Current!O23)*'Species Range'!B18)</f>
        <v>19.737612674242424</v>
      </c>
      <c r="N23" s="177">
        <f>IF(OR(Current!A23="",MAX('Species Range'!H18,0)*MAX(Reference!N23,0)=0),"",1-('Species Range'!B18*Current!O23/('Species Range'!H18*Reference!N23)))</f>
        <v>0.15555555555555556</v>
      </c>
    </row>
    <row r="24" spans="1:14" ht="19.5">
      <c r="A24" s="130" t="str">
        <f>IF(Current!A24&lt;&gt;"",Current!A24,"")</f>
        <v>N Fk 01 - N.Fk.Malheur, mouth to Beulah Res.</v>
      </c>
      <c r="B24" s="68" t="str">
        <f>IF(SUM('Species Range'!C19:F19)=0,"NPC",'Confidence score'!M24)</f>
        <v>NPC</v>
      </c>
      <c r="C24" s="68">
        <f>'Habitat score'!B24</f>
        <v>0</v>
      </c>
      <c r="D24" s="68">
        <f>'Habitat score'!O24</f>
        <v>0.1546875</v>
      </c>
      <c r="L24" s="258">
        <f>IF(SUM('Species Range'!I19:L19)=0,"NPR",('Confidence score'!M24+'Confidence score'!Z24)/2)</f>
        <v>0.5625</v>
      </c>
      <c r="M24" s="128">
        <f>IF(Current!A24="","",(Current!O24)*'Species Range'!B19)</f>
        <v>0</v>
      </c>
      <c r="N24" s="177">
        <f>IF(OR(Current!A24="",MAX('Species Range'!H19,0)*MAX(Reference!N24,0)=0),"",1-('Species Range'!B19*Current!O24/('Species Range'!H19*Reference!N24)))</f>
        <v>1</v>
      </c>
    </row>
    <row r="25" spans="1:14" ht="19.5">
      <c r="A25" s="130" t="str">
        <f>IF(Current!A25&lt;&gt;"",Current!A25,"")</f>
        <v>N Fk 02 - Beulah Res.</v>
      </c>
      <c r="B25" s="68">
        <f>IF(SUM('Species Range'!C20:F20)=0,"NPC",'Confidence score'!M25)</f>
        <v>0.5</v>
      </c>
      <c r="C25" s="68">
        <f>'Habitat score'!B25</f>
        <v>0</v>
      </c>
      <c r="D25" s="68">
        <f>'Habitat score'!O25</f>
        <v>0</v>
      </c>
      <c r="L25" s="258">
        <f>IF(SUM('Species Range'!I20:L20)=0,"NPR",('Confidence score'!M25+'Confidence score'!Z25)/2)</f>
        <v>0.5</v>
      </c>
      <c r="M25" s="128">
        <f>IF(Current!A25="","",(Current!O25)*'Species Range'!B20)</f>
        <v>2.744028219696969</v>
      </c>
      <c r="N25" s="177">
        <f>IF(OR(Current!A25="",MAX('Species Range'!H20,0)*MAX(Reference!N25,0)=0),"",1-('Species Range'!B20*Current!O25/('Species Range'!H20*Reference!N25)))</f>
        <v>0</v>
      </c>
    </row>
    <row r="26" spans="1:14" ht="19.5">
      <c r="A26" s="130" t="str">
        <f>IF(Current!A26&lt;&gt;"",Current!A26,"")</f>
        <v>N Fk 03 - N.Fk.Malheur, Beulah to Little Malheur</v>
      </c>
      <c r="B26" s="68">
        <f>IF(SUM('Species Range'!C21:F21)=0,"NPC",'Confidence score'!M26)</f>
        <v>0.625</v>
      </c>
      <c r="C26" s="68">
        <f>'Habitat score'!B26</f>
        <v>-0.12521306818181818</v>
      </c>
      <c r="D26" s="68">
        <f>'Habitat score'!O26</f>
        <v>0.0935369318181818</v>
      </c>
      <c r="L26" s="258">
        <f>IF(SUM('Species Range'!I21:L21)=0,"NPR",('Confidence score'!M26+'Confidence score'!Z26)/2)</f>
        <v>0.5625</v>
      </c>
      <c r="M26" s="128">
        <f>IF(Current!A26="","",(Current!O26)*'Species Range'!B21)</f>
        <v>8.540641098484848</v>
      </c>
      <c r="N26" s="177">
        <f>IF(OR(Current!A26="",MAX('Species Range'!H21,0)*MAX(Reference!N26,0)=0),"",1-('Species Range'!B21*Current!O26/('Species Range'!H21*Reference!N26)))</f>
        <v>0</v>
      </c>
    </row>
    <row r="27" spans="1:14" ht="19.5">
      <c r="A27" s="130" t="str">
        <f>IF(Current!A27&lt;&gt;"",Current!A27,"")</f>
        <v>N Fk 04 - N.Fk.Malheur, Little Malheur to Elk Ck</v>
      </c>
      <c r="B27" s="68">
        <f>IF(SUM('Species Range'!C22:F22)=0,"NPC",'Confidence score'!M27)</f>
        <v>0.75</v>
      </c>
      <c r="C27" s="68">
        <f>'Habitat score'!B27</f>
        <v>-0.2030628551136364</v>
      </c>
      <c r="D27" s="68">
        <f>'Habitat score'!O27</f>
        <v>0.045481178977272725</v>
      </c>
      <c r="L27" s="258">
        <f>IF(SUM('Species Range'!I22:L22)=0,"NPR",('Confidence score'!M27+'Confidence score'!Z27)/2)</f>
        <v>0.625</v>
      </c>
      <c r="M27" s="128">
        <f>IF(Current!A27="","",(Current!O27)*'Species Range'!B22)</f>
        <v>20.43969981060606</v>
      </c>
      <c r="N27" s="177">
        <f>IF(OR(Current!A27="",MAX('Species Range'!H22,0)*MAX(Reference!N27,0)=0),"",1-('Species Range'!B22*Current!O27/('Species Range'!H22*Reference!N27)))</f>
        <v>0</v>
      </c>
    </row>
    <row r="28" spans="1:14" ht="19.5">
      <c r="A28" s="130" t="str">
        <f>IF(Current!A28&lt;&gt;"",Current!A28,"")</f>
        <v>N Fk 05 - Lower Crane Ck / Little Crane Ck</v>
      </c>
      <c r="B28" s="68">
        <f>IF(SUM('Species Range'!C23:F23)=0,"NPC",'Confidence score'!M28)</f>
        <v>0.75</v>
      </c>
      <c r="C28" s="68">
        <f>'Habitat score'!B28</f>
        <v>-0.4663884943181818</v>
      </c>
      <c r="D28" s="68">
        <f>'Habitat score'!O28</f>
        <v>0.03574218750000001</v>
      </c>
      <c r="L28" s="258">
        <f>IF(SUM('Species Range'!I23:L23)=0,"NPR",('Confidence score'!M28+'Confidence score'!Z28)/2)</f>
        <v>0.625</v>
      </c>
      <c r="M28" s="128">
        <f>IF(Current!A28="","",(Current!O28)*'Species Range'!B23)</f>
        <v>8.041448106060605</v>
      </c>
      <c r="N28" s="177">
        <f>IF(OR(Current!A28="",MAX('Species Range'!H23,0)*MAX(Reference!N28,0)=0),"",1-('Species Range'!B23*Current!O28/('Species Range'!H23*Reference!N28)))</f>
        <v>0</v>
      </c>
    </row>
    <row r="29" spans="1:14" ht="19.5">
      <c r="A29" s="130" t="str">
        <f>IF(Current!A29&lt;&gt;"",Current!A29,"")</f>
        <v>N Fk 06 - Crane Ck Tribs</v>
      </c>
      <c r="B29" s="68" t="str">
        <f>IF(SUM('Species Range'!C24:F24)=0,"NPC",'Confidence score'!M29)</f>
        <v>NPC</v>
      </c>
      <c r="C29" s="68">
        <f>'Habitat score'!B29</f>
        <v>0</v>
      </c>
      <c r="D29" s="68">
        <f>'Habitat score'!O29</f>
        <v>0.06931818181818182</v>
      </c>
      <c r="L29" s="258">
        <f>IF(SUM('Species Range'!I24:L24)=0,"NPR",('Confidence score'!M29+'Confidence score'!Z29)/2)</f>
        <v>0.5</v>
      </c>
      <c r="M29" s="128">
        <f>IF(Current!A29="","",(Current!O29)*'Species Range'!B24)</f>
        <v>0</v>
      </c>
      <c r="N29" s="177">
        <f>IF(OR(Current!A29="",MAX('Species Range'!H24,0)*MAX(Reference!N29,0)=0),"",1-('Species Range'!B24*Current!O29/('Species Range'!H24*Reference!N29)))</f>
        <v>1</v>
      </c>
    </row>
    <row r="30" spans="1:14" ht="19.5">
      <c r="A30" s="130" t="str">
        <f>IF(Current!A30&lt;&gt;"",Current!A30,"")</f>
        <v>N Fk 08 - N.Fk.Malheur headwaters &amp; tribs</v>
      </c>
      <c r="B30" s="68">
        <f>IF(SUM('Species Range'!C25:F25)=0,"NPC",'Confidence score'!M30)</f>
        <v>0.75</v>
      </c>
      <c r="C30" s="68">
        <f>'Habitat score'!B30</f>
        <v>-0.5034978693181819</v>
      </c>
      <c r="D30" s="68">
        <f>'Habitat score'!O30</f>
        <v>0.026331676136363644</v>
      </c>
      <c r="L30" s="258">
        <f>IF(SUM('Species Range'!I25:L25)=0,"NPR",('Confidence score'!M30+'Confidence score'!Z30)/2)</f>
        <v>0.625</v>
      </c>
      <c r="M30" s="128">
        <f>IF(Current!A30="","",(Current!O30)*'Species Range'!B25)</f>
        <v>25.815427840909095</v>
      </c>
      <c r="N30" s="177">
        <f>IF(OR(Current!A30="",MAX('Species Range'!H25,0)*MAX(Reference!N30,0)=0),"",1-('Species Range'!B25*Current!O30/('Species Range'!H25*Reference!N30)))</f>
        <v>0</v>
      </c>
    </row>
  </sheetData>
  <mergeCells count="4">
    <mergeCell ref="M3:M10"/>
    <mergeCell ref="N3:N10"/>
    <mergeCell ref="B4:B10"/>
    <mergeCell ref="L5:L10"/>
  </mergeCells>
  <conditionalFormatting sqref="B12:B30">
    <cfRule type="expression" priority="1" dxfId="18" stopIfTrue="1">
      <formula>$E12&gt;0</formula>
    </cfRule>
  </conditionalFormatting>
  <conditionalFormatting sqref="L12:L30">
    <cfRule type="expression" priority="2" dxfId="19" stopIfTrue="1">
      <formula>$F12&gt;0</formula>
    </cfRule>
  </conditionalFormatting>
  <conditionalFormatting sqref="N12:N30">
    <cfRule type="cellIs" priority="3" dxfId="1" operator="between" stopIfTrue="1">
      <formula>0.67</formula>
      <formula>1</formula>
    </cfRule>
    <cfRule type="cellIs" priority="4" dxfId="20" operator="between" stopIfTrue="1">
      <formula>0.33</formula>
      <formula>0.67</formula>
    </cfRule>
    <cfRule type="cellIs" priority="5" dxfId="10" operator="between" stopIfTrue="1">
      <formula>0</formula>
      <formula>0.33</formula>
    </cfRule>
  </conditionalFormatting>
  <printOptions/>
  <pageMargins left="0.75" right="0.7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2:AH63"/>
  <sheetViews>
    <sheetView showGridLines="0" showRowColHeaders="0" showOutlineSymbols="0" zoomScale="85" zoomScaleNormal="85" workbookViewId="0" topLeftCell="A49">
      <selection activeCell="B9" sqref="B9:C9"/>
    </sheetView>
  </sheetViews>
  <sheetFormatPr defaultColWidth="9.00390625" defaultRowHeight="15"/>
  <cols>
    <col min="1" max="1" width="4.375" style="0" customWidth="1"/>
    <col min="3" max="3" width="24.00390625" style="0" customWidth="1"/>
    <col min="4" max="5" width="11.625" style="0" customWidth="1"/>
    <col min="6" max="6" width="12.50390625" style="0" customWidth="1"/>
    <col min="7" max="9" width="11.625" style="0" customWidth="1"/>
    <col min="10" max="10" width="12.50390625" style="0" customWidth="1"/>
    <col min="11" max="13" width="3.25390625" style="0" bestFit="1" customWidth="1"/>
    <col min="14" max="14" width="5.125" style="0" customWidth="1"/>
    <col min="15" max="15" width="5.75390625" style="0" bestFit="1" customWidth="1"/>
    <col min="16" max="16" width="3.25390625" style="0" bestFit="1" customWidth="1"/>
    <col min="17" max="17" width="5.25390625" style="21" customWidth="1"/>
    <col min="18" max="20" width="3.25390625" style="21" bestFit="1" customWidth="1"/>
    <col min="21" max="21" width="5.25390625" style="21" customWidth="1"/>
    <col min="22" max="22" width="3.25390625" style="21" bestFit="1" customWidth="1"/>
    <col min="23" max="24" width="5.75390625" style="21" bestFit="1" customWidth="1"/>
    <col min="25" max="28" width="3.25390625" style="21" bestFit="1" customWidth="1"/>
    <col min="29" max="34" width="9.00390625" style="21" customWidth="1"/>
  </cols>
  <sheetData>
    <row r="2" spans="6:29" ht="19.5">
      <c r="F2" s="2" t="s">
        <v>41</v>
      </c>
      <c r="AC2" s="32"/>
    </row>
    <row r="3" spans="2:6" ht="20.25" thickBot="1">
      <c r="B3" t="s">
        <v>45</v>
      </c>
      <c r="F3" s="2"/>
    </row>
    <row r="4" spans="2:30" ht="15">
      <c r="B4" s="353" t="s">
        <v>4</v>
      </c>
      <c r="C4" s="354"/>
      <c r="D4" s="333" t="s">
        <v>43</v>
      </c>
      <c r="E4" s="334"/>
      <c r="F4" s="334"/>
      <c r="G4" s="334"/>
      <c r="H4" s="334"/>
      <c r="I4" s="334"/>
      <c r="J4" s="334"/>
      <c r="K4" s="334"/>
      <c r="L4" s="334"/>
      <c r="M4" s="334"/>
      <c r="N4" s="334"/>
      <c r="O4" s="334"/>
      <c r="P4" s="335"/>
      <c r="Q4" s="19"/>
      <c r="R4" s="19"/>
      <c r="S4" s="19"/>
      <c r="T4" s="19"/>
      <c r="U4" s="19"/>
      <c r="V4" s="19"/>
      <c r="W4" s="19"/>
      <c r="X4" s="19"/>
      <c r="Y4" s="19"/>
      <c r="Z4" s="19"/>
      <c r="AA4" s="19"/>
      <c r="AB4" s="19"/>
      <c r="AC4" s="19"/>
      <c r="AD4" s="19"/>
    </row>
    <row r="5" spans="2:30" ht="28.5" customHeight="1">
      <c r="B5" s="351" t="s">
        <v>3</v>
      </c>
      <c r="C5" s="352" t="s">
        <v>24</v>
      </c>
      <c r="D5" s="336" t="s">
        <v>44</v>
      </c>
      <c r="E5" s="337"/>
      <c r="F5" s="337"/>
      <c r="G5" s="337"/>
      <c r="H5" s="337"/>
      <c r="I5" s="337"/>
      <c r="J5" s="337"/>
      <c r="K5" s="337"/>
      <c r="L5" s="337"/>
      <c r="M5" s="337"/>
      <c r="N5" s="337"/>
      <c r="O5" s="337"/>
      <c r="P5" s="338"/>
      <c r="Q5" s="19"/>
      <c r="R5" s="19"/>
      <c r="S5" s="19"/>
      <c r="T5" s="19"/>
      <c r="U5" s="19"/>
      <c r="V5" s="19"/>
      <c r="W5" s="19"/>
      <c r="X5" s="19"/>
      <c r="Y5" s="19"/>
      <c r="Z5" s="19"/>
      <c r="AA5" s="19"/>
      <c r="AB5" s="19"/>
      <c r="AC5" s="19"/>
      <c r="AD5" s="19"/>
    </row>
    <row r="6" spans="2:30" ht="15">
      <c r="B6" s="351" t="s">
        <v>61</v>
      </c>
      <c r="C6" s="352" t="s">
        <v>23</v>
      </c>
      <c r="D6" s="336" t="s">
        <v>37</v>
      </c>
      <c r="E6" s="337"/>
      <c r="F6" s="337"/>
      <c r="G6" s="337"/>
      <c r="H6" s="337"/>
      <c r="I6" s="337"/>
      <c r="J6" s="337"/>
      <c r="K6" s="337"/>
      <c r="L6" s="337"/>
      <c r="M6" s="337"/>
      <c r="N6" s="337"/>
      <c r="O6" s="337"/>
      <c r="P6" s="338"/>
      <c r="Q6" s="19"/>
      <c r="R6" s="19"/>
      <c r="S6" s="19"/>
      <c r="T6" s="19"/>
      <c r="U6" s="19"/>
      <c r="V6" s="19"/>
      <c r="W6" s="19"/>
      <c r="X6" s="19"/>
      <c r="Y6" s="19"/>
      <c r="Z6" s="19"/>
      <c r="AA6" s="19"/>
      <c r="AB6" s="19"/>
      <c r="AC6" s="19"/>
      <c r="AD6" s="19"/>
    </row>
    <row r="7" spans="2:30" ht="15">
      <c r="B7" s="351" t="s">
        <v>6</v>
      </c>
      <c r="C7" s="352" t="s">
        <v>14</v>
      </c>
      <c r="D7" s="336" t="s">
        <v>96</v>
      </c>
      <c r="E7" s="337"/>
      <c r="F7" s="337"/>
      <c r="G7" s="337"/>
      <c r="H7" s="337"/>
      <c r="I7" s="337"/>
      <c r="J7" s="337"/>
      <c r="K7" s="337"/>
      <c r="L7" s="337"/>
      <c r="M7" s="337"/>
      <c r="N7" s="337"/>
      <c r="O7" s="337"/>
      <c r="P7" s="338"/>
      <c r="Q7" s="19"/>
      <c r="R7" s="19"/>
      <c r="S7" s="19"/>
      <c r="T7" s="19"/>
      <c r="U7" s="19"/>
      <c r="V7" s="19"/>
      <c r="W7" s="19"/>
      <c r="X7" s="19"/>
      <c r="Y7" s="19"/>
      <c r="Z7" s="19"/>
      <c r="AA7" s="19"/>
      <c r="AB7" s="19"/>
      <c r="AC7" s="19"/>
      <c r="AD7" s="19"/>
    </row>
    <row r="8" spans="2:30" ht="15">
      <c r="B8" s="351" t="s">
        <v>95</v>
      </c>
      <c r="C8" s="352" t="s">
        <v>36</v>
      </c>
      <c r="D8" s="336" t="s">
        <v>38</v>
      </c>
      <c r="E8" s="337"/>
      <c r="F8" s="337"/>
      <c r="G8" s="337"/>
      <c r="H8" s="337"/>
      <c r="I8" s="337"/>
      <c r="J8" s="337"/>
      <c r="K8" s="337"/>
      <c r="L8" s="337"/>
      <c r="M8" s="337"/>
      <c r="N8" s="337"/>
      <c r="O8" s="337"/>
      <c r="P8" s="338"/>
      <c r="Q8" s="19"/>
      <c r="R8" s="19"/>
      <c r="S8" s="19"/>
      <c r="T8" s="19"/>
      <c r="U8" s="19"/>
      <c r="V8" s="19"/>
      <c r="W8" s="19"/>
      <c r="X8" s="19"/>
      <c r="Y8" s="19"/>
      <c r="Z8" s="19"/>
      <c r="AA8" s="19"/>
      <c r="AB8" s="19"/>
      <c r="AC8" s="19"/>
      <c r="AD8" s="19"/>
    </row>
    <row r="9" spans="2:30" ht="15" customHeight="1">
      <c r="B9" s="351" t="s">
        <v>7</v>
      </c>
      <c r="C9" s="352" t="s">
        <v>7</v>
      </c>
      <c r="D9" s="336" t="s">
        <v>46</v>
      </c>
      <c r="E9" s="337"/>
      <c r="F9" s="337"/>
      <c r="G9" s="337"/>
      <c r="H9" s="337"/>
      <c r="I9" s="337"/>
      <c r="J9" s="337"/>
      <c r="K9" s="337"/>
      <c r="L9" s="337"/>
      <c r="M9" s="337"/>
      <c r="N9" s="337"/>
      <c r="O9" s="337"/>
      <c r="P9" s="338"/>
      <c r="Q9" s="19"/>
      <c r="R9" s="19"/>
      <c r="S9" s="19"/>
      <c r="T9" s="19"/>
      <c r="U9" s="19"/>
      <c r="V9" s="19"/>
      <c r="W9" s="19"/>
      <c r="X9" s="19"/>
      <c r="Y9" s="19"/>
      <c r="Z9" s="19"/>
      <c r="AA9" s="19"/>
      <c r="AB9" s="19"/>
      <c r="AC9" s="19"/>
      <c r="AD9" s="19"/>
    </row>
    <row r="10" spans="2:30" ht="15">
      <c r="B10" s="351" t="s">
        <v>8</v>
      </c>
      <c r="C10" s="352" t="s">
        <v>8</v>
      </c>
      <c r="D10" s="336" t="s">
        <v>47</v>
      </c>
      <c r="E10" s="337"/>
      <c r="F10" s="337"/>
      <c r="G10" s="337"/>
      <c r="H10" s="337"/>
      <c r="I10" s="337"/>
      <c r="J10" s="337"/>
      <c r="K10" s="337"/>
      <c r="L10" s="337"/>
      <c r="M10" s="337"/>
      <c r="N10" s="337"/>
      <c r="O10" s="337"/>
      <c r="P10" s="338"/>
      <c r="Q10" s="19"/>
      <c r="R10" s="19"/>
      <c r="S10" s="19"/>
      <c r="T10" s="19"/>
      <c r="U10" s="19"/>
      <c r="V10" s="19"/>
      <c r="W10" s="19"/>
      <c r="X10" s="19"/>
      <c r="Y10" s="19"/>
      <c r="Z10" s="19"/>
      <c r="AA10" s="19"/>
      <c r="AB10" s="19"/>
      <c r="AC10" s="19"/>
      <c r="AD10" s="19"/>
    </row>
    <row r="11" spans="2:30" ht="15">
      <c r="B11" s="351" t="s">
        <v>9</v>
      </c>
      <c r="C11" s="352" t="s">
        <v>9</v>
      </c>
      <c r="D11" s="336" t="s">
        <v>40</v>
      </c>
      <c r="E11" s="337"/>
      <c r="F11" s="337"/>
      <c r="G11" s="337"/>
      <c r="H11" s="337"/>
      <c r="I11" s="337"/>
      <c r="J11" s="337"/>
      <c r="K11" s="337"/>
      <c r="L11" s="337"/>
      <c r="M11" s="337"/>
      <c r="N11" s="337"/>
      <c r="O11" s="337"/>
      <c r="P11" s="338"/>
      <c r="Q11" s="19"/>
      <c r="R11" s="19"/>
      <c r="S11" s="19"/>
      <c r="T11" s="19"/>
      <c r="U11" s="19"/>
      <c r="V11" s="19"/>
      <c r="W11" s="19"/>
      <c r="X11" s="19"/>
      <c r="Y11" s="19"/>
      <c r="Z11" s="19"/>
      <c r="AA11" s="19"/>
      <c r="AB11" s="19"/>
      <c r="AC11" s="19"/>
      <c r="AD11" s="19"/>
    </row>
    <row r="12" spans="2:30" ht="15">
      <c r="B12" s="351" t="s">
        <v>79</v>
      </c>
      <c r="C12" s="352" t="s">
        <v>11</v>
      </c>
      <c r="D12" s="336" t="s">
        <v>94</v>
      </c>
      <c r="E12" s="337"/>
      <c r="F12" s="337"/>
      <c r="G12" s="337"/>
      <c r="H12" s="337"/>
      <c r="I12" s="337"/>
      <c r="J12" s="337"/>
      <c r="K12" s="337"/>
      <c r="L12" s="337"/>
      <c r="M12" s="337"/>
      <c r="N12" s="337"/>
      <c r="O12" s="337"/>
      <c r="P12" s="338"/>
      <c r="Q12" s="19"/>
      <c r="R12" s="19"/>
      <c r="S12" s="19"/>
      <c r="T12" s="19"/>
      <c r="U12" s="19"/>
      <c r="V12" s="19"/>
      <c r="W12" s="19"/>
      <c r="X12" s="19"/>
      <c r="Y12" s="19"/>
      <c r="Z12" s="19"/>
      <c r="AA12" s="19"/>
      <c r="AB12" s="19"/>
      <c r="AC12" s="19"/>
      <c r="AD12" s="19"/>
    </row>
    <row r="13" spans="2:30" ht="15.75" thickBot="1">
      <c r="B13" s="349" t="s">
        <v>10</v>
      </c>
      <c r="C13" s="350" t="s">
        <v>10</v>
      </c>
      <c r="D13" s="346" t="s">
        <v>39</v>
      </c>
      <c r="E13" s="347"/>
      <c r="F13" s="347"/>
      <c r="G13" s="347"/>
      <c r="H13" s="347"/>
      <c r="I13" s="347"/>
      <c r="J13" s="347"/>
      <c r="K13" s="347"/>
      <c r="L13" s="347"/>
      <c r="M13" s="347"/>
      <c r="N13" s="347"/>
      <c r="O13" s="347"/>
      <c r="P13" s="348"/>
      <c r="Q13" s="19"/>
      <c r="R13" s="19"/>
      <c r="S13" s="19"/>
      <c r="T13" s="19"/>
      <c r="U13" s="19"/>
      <c r="V13" s="19"/>
      <c r="W13" s="19"/>
      <c r="X13" s="19"/>
      <c r="Y13" s="19"/>
      <c r="Z13" s="19"/>
      <c r="AA13" s="19"/>
      <c r="AB13" s="19"/>
      <c r="AC13" s="19"/>
      <c r="AD13" s="19"/>
    </row>
    <row r="14" spans="2:34" s="7" customFormat="1" ht="21" customHeight="1">
      <c r="B14" s="326"/>
      <c r="C14" s="326"/>
      <c r="D14" s="326"/>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6"/>
      <c r="AE14" s="19"/>
      <c r="AF14" s="19"/>
      <c r="AG14" s="19"/>
      <c r="AH14" s="19"/>
    </row>
    <row r="15" spans="11:21" ht="17.25" thickBot="1">
      <c r="K15" s="20"/>
      <c r="L15" s="20"/>
      <c r="M15" s="20"/>
      <c r="N15" s="20"/>
      <c r="O15" s="20"/>
      <c r="P15" s="20"/>
      <c r="Q15" s="20"/>
      <c r="R15" s="20"/>
      <c r="S15" s="20"/>
      <c r="T15" s="20"/>
      <c r="U15" s="20"/>
    </row>
    <row r="16" spans="2:21" ht="16.5">
      <c r="B16" s="339" t="s">
        <v>81</v>
      </c>
      <c r="C16" s="341" t="s">
        <v>92</v>
      </c>
      <c r="D16" s="343" t="s">
        <v>93</v>
      </c>
      <c r="E16" s="344"/>
      <c r="F16" s="344"/>
      <c r="G16" s="344"/>
      <c r="H16" s="344"/>
      <c r="I16" s="344"/>
      <c r="J16" s="345"/>
      <c r="K16" s="20"/>
      <c r="L16" s="20"/>
      <c r="M16" s="20"/>
      <c r="N16" s="20"/>
      <c r="O16" s="20"/>
      <c r="P16" s="20"/>
      <c r="Q16" s="20"/>
      <c r="R16" s="20"/>
      <c r="S16" s="20"/>
      <c r="T16" s="20"/>
      <c r="U16" s="20"/>
    </row>
    <row r="17" spans="2:24" ht="48" customHeight="1" thickBot="1">
      <c r="B17" s="340"/>
      <c r="C17" s="342"/>
      <c r="D17" s="41" t="s">
        <v>82</v>
      </c>
      <c r="E17" s="42" t="s">
        <v>83</v>
      </c>
      <c r="F17" s="42" t="s">
        <v>83</v>
      </c>
      <c r="G17" s="42" t="s">
        <v>83</v>
      </c>
      <c r="H17" s="42" t="s">
        <v>83</v>
      </c>
      <c r="I17" s="42" t="s">
        <v>83</v>
      </c>
      <c r="J17" s="44" t="s">
        <v>83</v>
      </c>
      <c r="K17" s="20"/>
      <c r="L17" s="20"/>
      <c r="M17" s="20"/>
      <c r="N17" s="331" t="s">
        <v>97</v>
      </c>
      <c r="O17" s="332"/>
      <c r="P17" s="332"/>
      <c r="Q17" s="332"/>
      <c r="R17" s="332"/>
      <c r="S17" s="332"/>
      <c r="T17" s="332"/>
      <c r="U17" s="332"/>
      <c r="V17" s="332"/>
      <c r="W17" s="332"/>
      <c r="X17" s="332"/>
    </row>
    <row r="18" spans="2:24" ht="17.25" thickTop="1">
      <c r="B18" s="328" t="s">
        <v>0</v>
      </c>
      <c r="C18" s="36" t="s">
        <v>54</v>
      </c>
      <c r="D18" s="36" t="s">
        <v>55</v>
      </c>
      <c r="E18" s="37"/>
      <c r="F18" s="37"/>
      <c r="G18" s="37"/>
      <c r="H18" s="37"/>
      <c r="I18" s="37"/>
      <c r="J18" s="45"/>
      <c r="K18" s="20"/>
      <c r="L18" s="20"/>
      <c r="M18" s="20"/>
      <c r="N18" s="332"/>
      <c r="O18" s="332"/>
      <c r="P18" s="332"/>
      <c r="Q18" s="332"/>
      <c r="R18" s="332"/>
      <c r="S18" s="332"/>
      <c r="T18" s="332"/>
      <c r="U18" s="332"/>
      <c r="V18" s="332"/>
      <c r="W18" s="332"/>
      <c r="X18" s="332"/>
    </row>
    <row r="19" spans="2:24" ht="33.75">
      <c r="B19" s="329"/>
      <c r="C19" s="38" t="s">
        <v>10</v>
      </c>
      <c r="D19" s="38" t="s">
        <v>56</v>
      </c>
      <c r="E19" s="39" t="s">
        <v>57</v>
      </c>
      <c r="F19" s="39" t="s">
        <v>58</v>
      </c>
      <c r="G19" s="40"/>
      <c r="H19" s="40"/>
      <c r="I19" s="40"/>
      <c r="J19" s="46"/>
      <c r="K19" s="20"/>
      <c r="L19" s="20"/>
      <c r="M19" s="20"/>
      <c r="N19" s="332"/>
      <c r="O19" s="332"/>
      <c r="P19" s="332"/>
      <c r="Q19" s="332"/>
      <c r="R19" s="332"/>
      <c r="S19" s="332"/>
      <c r="T19" s="332"/>
      <c r="U19" s="332"/>
      <c r="V19" s="332"/>
      <c r="W19" s="332"/>
      <c r="X19" s="332"/>
    </row>
    <row r="20" spans="2:24" ht="22.5">
      <c r="B20" s="329"/>
      <c r="C20" s="38" t="s">
        <v>59</v>
      </c>
      <c r="D20" s="38" t="s">
        <v>60</v>
      </c>
      <c r="E20" s="40"/>
      <c r="F20" s="40"/>
      <c r="G20" s="40"/>
      <c r="H20" s="40"/>
      <c r="I20" s="40"/>
      <c r="J20" s="46"/>
      <c r="K20" s="20"/>
      <c r="L20" s="20"/>
      <c r="M20" s="20"/>
      <c r="N20" s="332"/>
      <c r="O20" s="332"/>
      <c r="P20" s="332"/>
      <c r="Q20" s="332"/>
      <c r="R20" s="332"/>
      <c r="S20" s="332"/>
      <c r="T20" s="332"/>
      <c r="U20" s="332"/>
      <c r="V20" s="332"/>
      <c r="W20" s="332"/>
      <c r="X20" s="332"/>
    </row>
    <row r="21" spans="2:24" ht="22.5">
      <c r="B21" s="329"/>
      <c r="C21" s="38" t="s">
        <v>61</v>
      </c>
      <c r="D21" s="38" t="s">
        <v>62</v>
      </c>
      <c r="E21" s="39" t="s">
        <v>63</v>
      </c>
      <c r="F21" s="39" t="s">
        <v>64</v>
      </c>
      <c r="G21" s="39" t="s">
        <v>65</v>
      </c>
      <c r="H21" s="39" t="s">
        <v>66</v>
      </c>
      <c r="I21" s="40"/>
      <c r="J21" s="46"/>
      <c r="K21" s="20"/>
      <c r="L21" s="20"/>
      <c r="M21" s="20"/>
      <c r="N21" s="332"/>
      <c r="O21" s="332"/>
      <c r="P21" s="332"/>
      <c r="Q21" s="332"/>
      <c r="R21" s="332"/>
      <c r="S21" s="332"/>
      <c r="T21" s="332"/>
      <c r="U21" s="332"/>
      <c r="V21" s="332"/>
      <c r="W21" s="332"/>
      <c r="X21" s="332"/>
    </row>
    <row r="22" spans="2:24" ht="22.5">
      <c r="B22" s="329"/>
      <c r="C22" s="38" t="s">
        <v>69</v>
      </c>
      <c r="D22" s="38" t="s">
        <v>70</v>
      </c>
      <c r="E22" s="40"/>
      <c r="F22" s="40"/>
      <c r="G22" s="40"/>
      <c r="H22" s="40"/>
      <c r="I22" s="40"/>
      <c r="J22" s="46"/>
      <c r="K22" s="21"/>
      <c r="L22" s="21"/>
      <c r="M22" s="21"/>
      <c r="N22" s="332"/>
      <c r="O22" s="332"/>
      <c r="P22" s="332"/>
      <c r="Q22" s="332"/>
      <c r="R22" s="332"/>
      <c r="S22" s="332"/>
      <c r="T22" s="332"/>
      <c r="U22" s="332"/>
      <c r="V22" s="332"/>
      <c r="W22" s="332"/>
      <c r="X22" s="332"/>
    </row>
    <row r="23" spans="2:24" ht="22.5">
      <c r="B23" s="329"/>
      <c r="C23" s="38" t="s">
        <v>2</v>
      </c>
      <c r="D23" s="38" t="s">
        <v>71</v>
      </c>
      <c r="E23" s="40"/>
      <c r="F23" s="40"/>
      <c r="G23" s="40"/>
      <c r="H23" s="40"/>
      <c r="I23" s="40"/>
      <c r="J23" s="46"/>
      <c r="N23" s="332"/>
      <c r="O23" s="332"/>
      <c r="P23" s="332"/>
      <c r="Q23" s="332"/>
      <c r="R23" s="332"/>
      <c r="S23" s="332"/>
      <c r="T23" s="332"/>
      <c r="U23" s="332"/>
      <c r="V23" s="332"/>
      <c r="W23" s="332"/>
      <c r="X23" s="332"/>
    </row>
    <row r="24" spans="2:24" ht="15.75">
      <c r="B24" s="329"/>
      <c r="C24" s="38" t="s">
        <v>9</v>
      </c>
      <c r="D24" s="38" t="s">
        <v>72</v>
      </c>
      <c r="E24" s="40"/>
      <c r="F24" s="40"/>
      <c r="G24" s="40"/>
      <c r="H24" s="40"/>
      <c r="I24" s="40"/>
      <c r="J24" s="46"/>
      <c r="N24" s="332"/>
      <c r="O24" s="332"/>
      <c r="P24" s="332"/>
      <c r="Q24" s="332"/>
      <c r="R24" s="332"/>
      <c r="S24" s="332"/>
      <c r="T24" s="332"/>
      <c r="U24" s="332"/>
      <c r="V24" s="332"/>
      <c r="W24" s="332"/>
      <c r="X24" s="332"/>
    </row>
    <row r="25" spans="2:24" ht="33.75">
      <c r="B25" s="329"/>
      <c r="C25" s="38" t="s">
        <v>73</v>
      </c>
      <c r="D25" s="38" t="s">
        <v>74</v>
      </c>
      <c r="E25" s="39" t="s">
        <v>75</v>
      </c>
      <c r="F25" s="39" t="s">
        <v>76</v>
      </c>
      <c r="G25" s="39" t="s">
        <v>77</v>
      </c>
      <c r="H25" s="40"/>
      <c r="I25" s="40"/>
      <c r="J25" s="46"/>
      <c r="N25" s="332"/>
      <c r="O25" s="332"/>
      <c r="P25" s="332"/>
      <c r="Q25" s="332"/>
      <c r="R25" s="332"/>
      <c r="S25" s="332"/>
      <c r="T25" s="332"/>
      <c r="U25" s="332"/>
      <c r="V25" s="332"/>
      <c r="W25" s="332"/>
      <c r="X25" s="332"/>
    </row>
    <row r="26" spans="2:24" ht="33.75">
      <c r="B26" s="329"/>
      <c r="C26" s="38" t="s">
        <v>78</v>
      </c>
      <c r="D26" s="38" t="s">
        <v>68</v>
      </c>
      <c r="E26" s="39" t="s">
        <v>76</v>
      </c>
      <c r="F26" s="40"/>
      <c r="G26" s="40"/>
      <c r="H26" s="40"/>
      <c r="I26" s="40"/>
      <c r="J26" s="46"/>
      <c r="N26" s="332"/>
      <c r="O26" s="332"/>
      <c r="P26" s="332"/>
      <c r="Q26" s="332"/>
      <c r="R26" s="332"/>
      <c r="S26" s="332"/>
      <c r="T26" s="332"/>
      <c r="U26" s="332"/>
      <c r="V26" s="332"/>
      <c r="W26" s="332"/>
      <c r="X26" s="332"/>
    </row>
    <row r="27" spans="2:10" ht="34.5" thickBot="1">
      <c r="B27" s="330"/>
      <c r="C27" s="47" t="s">
        <v>79</v>
      </c>
      <c r="D27" s="47" t="s">
        <v>76</v>
      </c>
      <c r="E27" s="48" t="s">
        <v>80</v>
      </c>
      <c r="F27" s="49"/>
      <c r="G27" s="49"/>
      <c r="H27" s="49"/>
      <c r="I27" s="49"/>
      <c r="J27" s="50"/>
    </row>
    <row r="28" ht="15.75" thickBot="1"/>
    <row r="29" spans="2:10" ht="15">
      <c r="B29" s="339" t="s">
        <v>81</v>
      </c>
      <c r="C29" s="341" t="s">
        <v>92</v>
      </c>
      <c r="D29" s="343" t="s">
        <v>93</v>
      </c>
      <c r="E29" s="344"/>
      <c r="F29" s="344"/>
      <c r="G29" s="344"/>
      <c r="H29" s="344"/>
      <c r="I29" s="344"/>
      <c r="J29" s="345"/>
    </row>
    <row r="30" spans="2:10" ht="15.75" thickBot="1">
      <c r="B30" s="340"/>
      <c r="C30" s="342"/>
      <c r="D30" s="41" t="s">
        <v>82</v>
      </c>
      <c r="E30" s="42" t="s">
        <v>83</v>
      </c>
      <c r="F30" s="42" t="s">
        <v>83</v>
      </c>
      <c r="G30" s="42" t="s">
        <v>83</v>
      </c>
      <c r="H30" s="42" t="s">
        <v>83</v>
      </c>
      <c r="I30" s="42" t="s">
        <v>83</v>
      </c>
      <c r="J30" s="44" t="s">
        <v>83</v>
      </c>
    </row>
    <row r="31" spans="2:10" ht="16.5" thickTop="1">
      <c r="B31" s="328" t="s">
        <v>84</v>
      </c>
      <c r="C31" s="36" t="s">
        <v>54</v>
      </c>
      <c r="D31" s="36" t="s">
        <v>85</v>
      </c>
      <c r="E31" s="43" t="s">
        <v>35</v>
      </c>
      <c r="F31" s="43" t="s">
        <v>65</v>
      </c>
      <c r="G31" s="43" t="s">
        <v>66</v>
      </c>
      <c r="H31" s="37"/>
      <c r="I31" s="37"/>
      <c r="J31" s="45"/>
    </row>
    <row r="32" spans="2:10" ht="33.75">
      <c r="B32" s="329"/>
      <c r="C32" s="38" t="s">
        <v>10</v>
      </c>
      <c r="D32" s="38" t="s">
        <v>56</v>
      </c>
      <c r="E32" s="39" t="s">
        <v>57</v>
      </c>
      <c r="F32" s="39" t="s">
        <v>58</v>
      </c>
      <c r="G32" s="40"/>
      <c r="H32" s="40"/>
      <c r="I32" s="40"/>
      <c r="J32" s="46"/>
    </row>
    <row r="33" spans="2:10" ht="45">
      <c r="B33" s="329"/>
      <c r="C33" s="38" t="s">
        <v>59</v>
      </c>
      <c r="D33" s="38" t="s">
        <v>86</v>
      </c>
      <c r="E33" s="39" t="s">
        <v>34</v>
      </c>
      <c r="F33" s="39" t="s">
        <v>87</v>
      </c>
      <c r="G33" s="39" t="s">
        <v>88</v>
      </c>
      <c r="H33" s="39" t="s">
        <v>67</v>
      </c>
      <c r="I33" s="39" t="s">
        <v>63</v>
      </c>
      <c r="J33" s="51" t="s">
        <v>64</v>
      </c>
    </row>
    <row r="34" spans="2:10" ht="22.5">
      <c r="B34" s="329"/>
      <c r="C34" s="38" t="s">
        <v>61</v>
      </c>
      <c r="D34" s="38" t="s">
        <v>62</v>
      </c>
      <c r="E34" s="39" t="s">
        <v>63</v>
      </c>
      <c r="F34" s="39" t="s">
        <v>64</v>
      </c>
      <c r="G34" s="39" t="s">
        <v>65</v>
      </c>
      <c r="H34" s="39" t="s">
        <v>66</v>
      </c>
      <c r="I34" s="39" t="s">
        <v>35</v>
      </c>
      <c r="J34" s="46"/>
    </row>
    <row r="35" spans="2:10" ht="22.5">
      <c r="B35" s="329"/>
      <c r="C35" s="38" t="s">
        <v>69</v>
      </c>
      <c r="D35" s="38" t="s">
        <v>70</v>
      </c>
      <c r="E35" s="40"/>
      <c r="F35" s="40"/>
      <c r="G35" s="40"/>
      <c r="H35" s="40"/>
      <c r="I35" s="40"/>
      <c r="J35" s="46"/>
    </row>
    <row r="36" spans="2:10" ht="22.5">
      <c r="B36" s="329"/>
      <c r="C36" s="38" t="s">
        <v>2</v>
      </c>
      <c r="D36" s="38" t="s">
        <v>71</v>
      </c>
      <c r="E36" s="40"/>
      <c r="F36" s="40"/>
      <c r="G36" s="40"/>
      <c r="H36" s="40"/>
      <c r="I36" s="40"/>
      <c r="J36" s="46"/>
    </row>
    <row r="37" spans="2:10" ht="15.75">
      <c r="B37" s="329"/>
      <c r="C37" s="38" t="s">
        <v>9</v>
      </c>
      <c r="D37" s="38" t="s">
        <v>72</v>
      </c>
      <c r="E37" s="40"/>
      <c r="F37" s="40"/>
      <c r="G37" s="40"/>
      <c r="H37" s="40"/>
      <c r="I37" s="40"/>
      <c r="J37" s="46"/>
    </row>
    <row r="38" spans="2:10" ht="33.75">
      <c r="B38" s="329"/>
      <c r="C38" s="38" t="s">
        <v>78</v>
      </c>
      <c r="D38" s="38" t="s">
        <v>68</v>
      </c>
      <c r="E38" s="39" t="s">
        <v>76</v>
      </c>
      <c r="F38" s="40"/>
      <c r="G38" s="40"/>
      <c r="H38" s="40"/>
      <c r="I38" s="40"/>
      <c r="J38" s="46"/>
    </row>
    <row r="39" spans="2:10" ht="34.5" thickBot="1">
      <c r="B39" s="330"/>
      <c r="C39" s="47" t="s">
        <v>79</v>
      </c>
      <c r="D39" s="47" t="s">
        <v>76</v>
      </c>
      <c r="E39" s="48" t="s">
        <v>80</v>
      </c>
      <c r="F39" s="49"/>
      <c r="G39" s="49"/>
      <c r="H39" s="49"/>
      <c r="I39" s="49"/>
      <c r="J39" s="50"/>
    </row>
    <row r="40" ht="15.75" thickBot="1"/>
    <row r="41" spans="2:10" ht="15">
      <c r="B41" s="339" t="s">
        <v>81</v>
      </c>
      <c r="C41" s="341" t="s">
        <v>92</v>
      </c>
      <c r="D41" s="343" t="s">
        <v>93</v>
      </c>
      <c r="E41" s="344"/>
      <c r="F41" s="344"/>
      <c r="G41" s="344"/>
      <c r="H41" s="344"/>
      <c r="I41" s="344"/>
      <c r="J41" s="345"/>
    </row>
    <row r="42" spans="2:10" ht="15.75" thickBot="1">
      <c r="B42" s="340"/>
      <c r="C42" s="342"/>
      <c r="D42" s="41" t="s">
        <v>82</v>
      </c>
      <c r="E42" s="42" t="s">
        <v>83</v>
      </c>
      <c r="F42" s="42" t="s">
        <v>83</v>
      </c>
      <c r="G42" s="42" t="s">
        <v>83</v>
      </c>
      <c r="H42" s="42" t="s">
        <v>83</v>
      </c>
      <c r="I42" s="42" t="s">
        <v>83</v>
      </c>
      <c r="J42" s="44" t="s">
        <v>83</v>
      </c>
    </row>
    <row r="43" spans="2:10" ht="16.5" thickTop="1">
      <c r="B43" s="328" t="s">
        <v>89</v>
      </c>
      <c r="C43" s="36" t="s">
        <v>54</v>
      </c>
      <c r="D43" s="36" t="s">
        <v>55</v>
      </c>
      <c r="E43" s="37"/>
      <c r="F43" s="37"/>
      <c r="G43" s="37"/>
      <c r="H43" s="37"/>
      <c r="I43" s="37"/>
      <c r="J43" s="45"/>
    </row>
    <row r="44" spans="2:10" ht="33.75">
      <c r="B44" s="329"/>
      <c r="C44" s="38" t="s">
        <v>10</v>
      </c>
      <c r="D44" s="38" t="s">
        <v>56</v>
      </c>
      <c r="E44" s="39" t="s">
        <v>57</v>
      </c>
      <c r="F44" s="39" t="s">
        <v>58</v>
      </c>
      <c r="G44" s="40"/>
      <c r="H44" s="40"/>
      <c r="I44" s="40"/>
      <c r="J44" s="46"/>
    </row>
    <row r="45" spans="2:10" ht="45">
      <c r="B45" s="329"/>
      <c r="C45" s="38" t="s">
        <v>59</v>
      </c>
      <c r="D45" s="38" t="s">
        <v>86</v>
      </c>
      <c r="E45" s="40"/>
      <c r="F45" s="40"/>
      <c r="G45" s="40"/>
      <c r="H45" s="40"/>
      <c r="I45" s="40"/>
      <c r="J45" s="46"/>
    </row>
    <row r="46" spans="2:10" ht="22.5">
      <c r="B46" s="329"/>
      <c r="C46" s="38" t="s">
        <v>61</v>
      </c>
      <c r="D46" s="38" t="s">
        <v>62</v>
      </c>
      <c r="E46" s="39" t="s">
        <v>63</v>
      </c>
      <c r="F46" s="39" t="s">
        <v>64</v>
      </c>
      <c r="G46" s="39" t="s">
        <v>65</v>
      </c>
      <c r="H46" s="39" t="s">
        <v>66</v>
      </c>
      <c r="I46" s="39" t="s">
        <v>35</v>
      </c>
      <c r="J46" s="46"/>
    </row>
    <row r="47" spans="2:10" ht="22.5">
      <c r="B47" s="329"/>
      <c r="C47" s="38" t="s">
        <v>69</v>
      </c>
      <c r="D47" s="38" t="s">
        <v>70</v>
      </c>
      <c r="E47" s="40"/>
      <c r="F47" s="40"/>
      <c r="G47" s="40"/>
      <c r="H47" s="40"/>
      <c r="I47" s="40"/>
      <c r="J47" s="46"/>
    </row>
    <row r="48" spans="2:10" ht="22.5">
      <c r="B48" s="329"/>
      <c r="C48" s="38" t="s">
        <v>2</v>
      </c>
      <c r="D48" s="38" t="s">
        <v>71</v>
      </c>
      <c r="E48" s="40"/>
      <c r="F48" s="40"/>
      <c r="G48" s="40"/>
      <c r="H48" s="40"/>
      <c r="I48" s="40"/>
      <c r="J48" s="46"/>
    </row>
    <row r="49" spans="2:10" ht="15.75">
      <c r="B49" s="329"/>
      <c r="C49" s="38" t="s">
        <v>9</v>
      </c>
      <c r="D49" s="38" t="s">
        <v>72</v>
      </c>
      <c r="E49" s="40"/>
      <c r="F49" s="40"/>
      <c r="G49" s="40"/>
      <c r="H49" s="40"/>
      <c r="I49" s="40"/>
      <c r="J49" s="46"/>
    </row>
    <row r="50" spans="2:10" ht="33.75">
      <c r="B50" s="329"/>
      <c r="C50" s="38" t="s">
        <v>78</v>
      </c>
      <c r="D50" s="38" t="s">
        <v>68</v>
      </c>
      <c r="E50" s="39" t="s">
        <v>76</v>
      </c>
      <c r="F50" s="40"/>
      <c r="G50" s="40"/>
      <c r="H50" s="40"/>
      <c r="I50" s="40"/>
      <c r="J50" s="46"/>
    </row>
    <row r="51" spans="2:10" ht="34.5" thickBot="1">
      <c r="B51" s="330"/>
      <c r="C51" s="47" t="s">
        <v>79</v>
      </c>
      <c r="D51" s="47" t="s">
        <v>90</v>
      </c>
      <c r="E51" s="48" t="s">
        <v>80</v>
      </c>
      <c r="F51" s="49"/>
      <c r="G51" s="49"/>
      <c r="H51" s="49"/>
      <c r="I51" s="49"/>
      <c r="J51" s="50"/>
    </row>
    <row r="52" ht="15.75" thickBot="1"/>
    <row r="53" spans="2:10" ht="15">
      <c r="B53" s="339" t="s">
        <v>81</v>
      </c>
      <c r="C53" s="341" t="s">
        <v>92</v>
      </c>
      <c r="D53" s="343" t="s">
        <v>93</v>
      </c>
      <c r="E53" s="344"/>
      <c r="F53" s="344"/>
      <c r="G53" s="344"/>
      <c r="H53" s="344"/>
      <c r="I53" s="344"/>
      <c r="J53" s="345"/>
    </row>
    <row r="54" spans="2:10" ht="15.75" thickBot="1">
      <c r="B54" s="340"/>
      <c r="C54" s="342"/>
      <c r="D54" s="41" t="s">
        <v>82</v>
      </c>
      <c r="E54" s="42" t="s">
        <v>83</v>
      </c>
      <c r="F54" s="42" t="s">
        <v>83</v>
      </c>
      <c r="G54" s="42" t="s">
        <v>83</v>
      </c>
      <c r="H54" s="42" t="s">
        <v>83</v>
      </c>
      <c r="I54" s="42" t="s">
        <v>83</v>
      </c>
      <c r="J54" s="44" t="s">
        <v>83</v>
      </c>
    </row>
    <row r="55" spans="2:10" ht="16.5" thickTop="1">
      <c r="B55" s="328" t="s">
        <v>91</v>
      </c>
      <c r="C55" s="36" t="s">
        <v>54</v>
      </c>
      <c r="D55" s="36" t="s">
        <v>55</v>
      </c>
      <c r="E55" s="37"/>
      <c r="F55" s="37"/>
      <c r="G55" s="37"/>
      <c r="H55" s="37"/>
      <c r="I55" s="37"/>
      <c r="J55" s="45"/>
    </row>
    <row r="56" spans="2:10" ht="33.75">
      <c r="B56" s="329"/>
      <c r="C56" s="38" t="s">
        <v>10</v>
      </c>
      <c r="D56" s="38" t="s">
        <v>56</v>
      </c>
      <c r="E56" s="39" t="s">
        <v>57</v>
      </c>
      <c r="F56" s="39" t="s">
        <v>58</v>
      </c>
      <c r="G56" s="40"/>
      <c r="H56" s="40"/>
      <c r="I56" s="40"/>
      <c r="J56" s="46"/>
    </row>
    <row r="57" spans="2:10" ht="45">
      <c r="B57" s="329"/>
      <c r="C57" s="38" t="s">
        <v>59</v>
      </c>
      <c r="D57" s="38" t="s">
        <v>86</v>
      </c>
      <c r="E57" s="40"/>
      <c r="F57" s="40"/>
      <c r="G57" s="40"/>
      <c r="H57" s="40"/>
      <c r="I57" s="40"/>
      <c r="J57" s="46"/>
    </row>
    <row r="58" spans="2:10" ht="22.5">
      <c r="B58" s="329"/>
      <c r="C58" s="38" t="s">
        <v>61</v>
      </c>
      <c r="D58" s="38" t="s">
        <v>62</v>
      </c>
      <c r="E58" s="39" t="s">
        <v>63</v>
      </c>
      <c r="F58" s="39" t="s">
        <v>64</v>
      </c>
      <c r="G58" s="39" t="s">
        <v>65</v>
      </c>
      <c r="H58" s="39" t="s">
        <v>66</v>
      </c>
      <c r="I58" s="40"/>
      <c r="J58" s="46"/>
    </row>
    <row r="59" spans="2:10" ht="22.5">
      <c r="B59" s="329"/>
      <c r="C59" s="38" t="s">
        <v>69</v>
      </c>
      <c r="D59" s="38" t="s">
        <v>70</v>
      </c>
      <c r="E59" s="40"/>
      <c r="F59" s="40"/>
      <c r="G59" s="40"/>
      <c r="H59" s="40"/>
      <c r="I59" s="40"/>
      <c r="J59" s="46"/>
    </row>
    <row r="60" spans="2:10" ht="22.5">
      <c r="B60" s="329"/>
      <c r="C60" s="38" t="s">
        <v>2</v>
      </c>
      <c r="D60" s="38" t="s">
        <v>71</v>
      </c>
      <c r="E60" s="40"/>
      <c r="F60" s="40"/>
      <c r="G60" s="40"/>
      <c r="H60" s="40"/>
      <c r="I60" s="40"/>
      <c r="J60" s="46"/>
    </row>
    <row r="61" spans="2:10" ht="15.75">
      <c r="B61" s="329"/>
      <c r="C61" s="38" t="s">
        <v>9</v>
      </c>
      <c r="D61" s="38" t="s">
        <v>72</v>
      </c>
      <c r="E61" s="40"/>
      <c r="F61" s="40"/>
      <c r="G61" s="40"/>
      <c r="H61" s="40"/>
      <c r="I61" s="40"/>
      <c r="J61" s="46"/>
    </row>
    <row r="62" spans="2:10" ht="33.75">
      <c r="B62" s="329"/>
      <c r="C62" s="38" t="s">
        <v>78</v>
      </c>
      <c r="D62" s="38" t="s">
        <v>68</v>
      </c>
      <c r="E62" s="39" t="s">
        <v>76</v>
      </c>
      <c r="F62" s="40"/>
      <c r="G62" s="40"/>
      <c r="H62" s="40"/>
      <c r="I62" s="40"/>
      <c r="J62" s="46"/>
    </row>
    <row r="63" spans="2:10" ht="34.5" thickBot="1">
      <c r="B63" s="330"/>
      <c r="C63" s="47" t="s">
        <v>79</v>
      </c>
      <c r="D63" s="47" t="s">
        <v>76</v>
      </c>
      <c r="E63" s="48" t="s">
        <v>80</v>
      </c>
      <c r="F63" s="49"/>
      <c r="G63" s="49"/>
      <c r="H63" s="49"/>
      <c r="I63" s="49"/>
      <c r="J63" s="50"/>
    </row>
  </sheetData>
  <sheetProtection password="8DF9" sheet="1" objects="1" scenarios="1"/>
  <mergeCells count="38">
    <mergeCell ref="B8:C8"/>
    <mergeCell ref="B9:C9"/>
    <mergeCell ref="B10:C10"/>
    <mergeCell ref="B4:C4"/>
    <mergeCell ref="B5:C5"/>
    <mergeCell ref="B6:C6"/>
    <mergeCell ref="B7:C7"/>
    <mergeCell ref="B16:B17"/>
    <mergeCell ref="C16:C17"/>
    <mergeCell ref="D16:J16"/>
    <mergeCell ref="D11:P11"/>
    <mergeCell ref="D12:P12"/>
    <mergeCell ref="D13:P13"/>
    <mergeCell ref="B13:C13"/>
    <mergeCell ref="B11:C11"/>
    <mergeCell ref="B12:C12"/>
    <mergeCell ref="B18:B27"/>
    <mergeCell ref="B29:B30"/>
    <mergeCell ref="C29:C30"/>
    <mergeCell ref="D29:J29"/>
    <mergeCell ref="B31:B39"/>
    <mergeCell ref="B41:B42"/>
    <mergeCell ref="C41:C42"/>
    <mergeCell ref="D41:J41"/>
    <mergeCell ref="B43:B51"/>
    <mergeCell ref="B53:B54"/>
    <mergeCell ref="C53:C54"/>
    <mergeCell ref="D53:J53"/>
    <mergeCell ref="B55:B63"/>
    <mergeCell ref="B14:AD14"/>
    <mergeCell ref="N17:X26"/>
    <mergeCell ref="D4:P4"/>
    <mergeCell ref="D5:P5"/>
    <mergeCell ref="D6:P6"/>
    <mergeCell ref="D7:P7"/>
    <mergeCell ref="D8:P8"/>
    <mergeCell ref="D9:P9"/>
    <mergeCell ref="D10:P10"/>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30"/>
  <sheetViews>
    <sheetView showGridLines="0" showOutlineSymbols="0" zoomScale="75" zoomScaleNormal="75" workbookViewId="0" topLeftCell="A1">
      <selection activeCell="A18" sqref="A18"/>
    </sheetView>
  </sheetViews>
  <sheetFormatPr defaultColWidth="9.00390625" defaultRowHeight="15"/>
  <cols>
    <col min="1" max="1" width="41.25390625" style="0" customWidth="1"/>
    <col min="2" max="2" width="4.50390625" style="0" customWidth="1"/>
    <col min="3" max="13" width="5.50390625" style="0" customWidth="1"/>
    <col min="14" max="14" width="6.875" style="0" customWidth="1"/>
    <col min="15" max="15" width="7.875" style="0" customWidth="1"/>
    <col min="16" max="16" width="5.00390625" style="0" customWidth="1"/>
  </cols>
  <sheetData>
    <row r="1" spans="1:9" s="225" customFormat="1" ht="27">
      <c r="A1" s="226" t="s">
        <v>112</v>
      </c>
      <c r="B1" s="227"/>
      <c r="C1" s="228"/>
      <c r="D1" s="229" t="s">
        <v>106</v>
      </c>
      <c r="E1" s="230"/>
      <c r="F1" s="231"/>
      <c r="G1" s="231"/>
      <c r="H1" s="231"/>
      <c r="I1" s="231"/>
    </row>
    <row r="2" spans="1:9" s="225" customFormat="1" ht="24">
      <c r="A2" s="232" t="s">
        <v>113</v>
      </c>
      <c r="B2" s="294" t="s">
        <v>114</v>
      </c>
      <c r="C2" s="295"/>
      <c r="D2" s="277" t="s">
        <v>18</v>
      </c>
      <c r="E2" s="233"/>
      <c r="F2" s="231"/>
      <c r="G2" s="231"/>
      <c r="H2" s="234" t="str">
        <f>Setup!C7</f>
        <v>Malheur Subbasin</v>
      </c>
      <c r="I2" s="231"/>
    </row>
    <row r="3" spans="1:15" s="225" customFormat="1" ht="19.5">
      <c r="A3" s="235" t="s">
        <v>155</v>
      </c>
      <c r="B3" s="288" t="s">
        <v>166</v>
      </c>
      <c r="C3" s="289"/>
      <c r="D3" s="287" t="s">
        <v>215</v>
      </c>
      <c r="E3" s="287"/>
      <c r="F3" s="287"/>
      <c r="G3" s="287"/>
      <c r="H3" s="287"/>
      <c r="I3" s="287"/>
      <c r="J3" s="287"/>
      <c r="K3" s="287"/>
      <c r="L3" s="287"/>
      <c r="M3" s="287"/>
      <c r="N3" s="287"/>
      <c r="O3" s="236"/>
    </row>
    <row r="4" spans="1:15" s="225" customFormat="1" ht="15">
      <c r="A4" s="238" t="s">
        <v>156</v>
      </c>
      <c r="B4" s="288" t="s">
        <v>167</v>
      </c>
      <c r="C4" s="289"/>
      <c r="D4" s="278" t="s">
        <v>216</v>
      </c>
      <c r="E4" s="278"/>
      <c r="F4" s="278"/>
      <c r="G4" s="278"/>
      <c r="H4" s="278"/>
      <c r="I4" s="278"/>
      <c r="J4" s="278"/>
      <c r="K4" s="278"/>
      <c r="L4" s="278"/>
      <c r="M4" s="278"/>
      <c r="N4" s="278"/>
      <c r="O4" s="236"/>
    </row>
    <row r="5" spans="1:15" s="225" customFormat="1" ht="15">
      <c r="A5" s="238" t="s">
        <v>157</v>
      </c>
      <c r="B5" s="288" t="s">
        <v>168</v>
      </c>
      <c r="C5" s="289"/>
      <c r="D5" s="225" t="s">
        <v>17</v>
      </c>
      <c r="E5" s="237"/>
      <c r="F5" s="237"/>
      <c r="G5" s="237"/>
      <c r="H5" s="237"/>
      <c r="I5" s="237"/>
      <c r="J5" s="237"/>
      <c r="K5" s="237"/>
      <c r="L5" s="237"/>
      <c r="M5" s="237"/>
      <c r="N5" s="237"/>
      <c r="O5" s="237"/>
    </row>
    <row r="6" spans="1:15" s="225" customFormat="1" ht="15">
      <c r="A6" s="239"/>
      <c r="B6" s="288" t="s">
        <v>169</v>
      </c>
      <c r="C6" s="289"/>
      <c r="D6" s="240"/>
      <c r="E6" s="237"/>
      <c r="F6" s="237"/>
      <c r="G6" s="237"/>
      <c r="H6" s="237"/>
      <c r="I6" s="237"/>
      <c r="J6" s="237"/>
      <c r="K6" s="237"/>
      <c r="L6" s="237"/>
      <c r="M6" s="237"/>
      <c r="N6" s="237"/>
      <c r="O6" s="237"/>
    </row>
    <row r="7" spans="1:15" s="225" customFormat="1" ht="15.75" thickBot="1">
      <c r="A7" s="241" t="s">
        <v>51</v>
      </c>
      <c r="B7" s="290" t="s">
        <v>170</v>
      </c>
      <c r="C7" s="284"/>
      <c r="D7" s="237"/>
      <c r="E7" s="237"/>
      <c r="F7" s="237"/>
      <c r="G7" s="237"/>
      <c r="H7" s="237"/>
      <c r="I7" s="237"/>
      <c r="J7" s="237"/>
      <c r="K7" s="237"/>
      <c r="O7" s="237"/>
    </row>
    <row r="8" spans="3:16" s="225" customFormat="1" ht="15.75" thickBot="1">
      <c r="C8" s="225" t="b">
        <f aca="true" t="shared" si="0" ref="C8:M8">OR((MAX(C12:C30)&gt;4),MIN(C12:C30)&lt;0)</f>
        <v>0</v>
      </c>
      <c r="D8" s="225" t="b">
        <f t="shared" si="0"/>
        <v>0</v>
      </c>
      <c r="E8" s="225" t="b">
        <f t="shared" si="0"/>
        <v>0</v>
      </c>
      <c r="F8" s="225" t="b">
        <f t="shared" si="0"/>
        <v>0</v>
      </c>
      <c r="G8" s="225" t="b">
        <f t="shared" si="0"/>
        <v>0</v>
      </c>
      <c r="H8" s="225" t="b">
        <f t="shared" si="0"/>
        <v>0</v>
      </c>
      <c r="I8" s="225" t="b">
        <f t="shared" si="0"/>
        <v>0</v>
      </c>
      <c r="J8" s="225" t="b">
        <f t="shared" si="0"/>
        <v>0</v>
      </c>
      <c r="K8" s="225" t="b">
        <f t="shared" si="0"/>
        <v>0</v>
      </c>
      <c r="L8" s="225" t="b">
        <f t="shared" si="0"/>
        <v>0</v>
      </c>
      <c r="M8" s="225" t="b">
        <f t="shared" si="0"/>
        <v>0</v>
      </c>
      <c r="N8" s="225" t="b">
        <f>OR((MAX(N12:N30)&gt;2),MIN(N12:N30)&lt;0)</f>
        <v>0</v>
      </c>
      <c r="O8" s="242"/>
      <c r="P8" t="s">
        <v>163</v>
      </c>
    </row>
    <row r="9" spans="1:16" ht="16.5">
      <c r="A9" s="296" t="s">
        <v>20</v>
      </c>
      <c r="B9" s="297"/>
      <c r="C9" s="255">
        <v>1</v>
      </c>
      <c r="D9" s="245">
        <v>1</v>
      </c>
      <c r="E9" s="219">
        <v>1</v>
      </c>
      <c r="F9" s="219">
        <v>1</v>
      </c>
      <c r="G9" s="219">
        <v>1</v>
      </c>
      <c r="H9" s="219">
        <v>1</v>
      </c>
      <c r="I9" s="219">
        <v>1</v>
      </c>
      <c r="J9" s="219">
        <v>1</v>
      </c>
      <c r="K9" s="219">
        <v>1</v>
      </c>
      <c r="L9" s="219">
        <v>1</v>
      </c>
      <c r="M9" s="220">
        <v>1</v>
      </c>
      <c r="N9" t="b">
        <f>OR((MAX(C9:M9)&gt;2),MIN(C9:M9)&lt;0)</f>
        <v>0</v>
      </c>
      <c r="O9" s="222"/>
      <c r="P9" s="223" t="s">
        <v>164</v>
      </c>
    </row>
    <row r="10" spans="1:14" ht="17.25" thickBot="1">
      <c r="A10" s="298" t="s">
        <v>143</v>
      </c>
      <c r="B10" s="286"/>
      <c r="C10" s="147">
        <v>1</v>
      </c>
      <c r="D10" s="148">
        <v>1</v>
      </c>
      <c r="E10" s="148">
        <v>1</v>
      </c>
      <c r="F10" s="148">
        <v>1</v>
      </c>
      <c r="G10" s="148">
        <v>1</v>
      </c>
      <c r="H10" s="148">
        <v>1</v>
      </c>
      <c r="I10" s="148">
        <v>1</v>
      </c>
      <c r="J10" s="148">
        <v>1</v>
      </c>
      <c r="K10" s="148">
        <v>1</v>
      </c>
      <c r="L10" s="148">
        <v>1</v>
      </c>
      <c r="M10" s="129">
        <v>1</v>
      </c>
      <c r="N10" t="b">
        <f>AND(OR(C10=0,C10=1),OR(D10=0,D10=1),OR(E10=0,E10=1),OR(F10=0,F10=1),OR(G10=0,G10=1),OR(H10=0,H10=1),OR(I10=0,I10=1),OR(J10=0,J10=1),OR(K10=0,K10=1),OR(L10=0,L10=1),OR(M10=0,M10=1))</f>
        <v>1</v>
      </c>
    </row>
    <row r="11" spans="1:16" ht="98.25" thickBot="1">
      <c r="A11" s="260" t="s">
        <v>205</v>
      </c>
      <c r="B11" s="261" t="s">
        <v>109</v>
      </c>
      <c r="C11" s="262" t="s">
        <v>4</v>
      </c>
      <c r="D11" s="263" t="s">
        <v>54</v>
      </c>
      <c r="E11" s="263" t="s">
        <v>5</v>
      </c>
      <c r="F11" s="263" t="s">
        <v>25</v>
      </c>
      <c r="G11" s="263" t="s">
        <v>7</v>
      </c>
      <c r="H11" s="263" t="s">
        <v>8</v>
      </c>
      <c r="I11" s="263" t="s">
        <v>9</v>
      </c>
      <c r="J11" s="263" t="s">
        <v>102</v>
      </c>
      <c r="K11" s="263" t="s">
        <v>11</v>
      </c>
      <c r="L11" s="264" t="s">
        <v>10</v>
      </c>
      <c r="M11" s="265" t="s">
        <v>2</v>
      </c>
      <c r="N11" s="138" t="s">
        <v>19</v>
      </c>
      <c r="O11" s="161" t="s">
        <v>219</v>
      </c>
      <c r="P11" s="202" t="s">
        <v>162</v>
      </c>
    </row>
    <row r="12" spans="1:16" ht="15">
      <c r="A12" s="266" t="s">
        <v>206</v>
      </c>
      <c r="B12" s="267">
        <v>1</v>
      </c>
      <c r="C12" s="268">
        <v>2.9</v>
      </c>
      <c r="D12" s="268">
        <v>0.7</v>
      </c>
      <c r="E12" s="268">
        <v>1.1</v>
      </c>
      <c r="F12" s="268">
        <v>1.1</v>
      </c>
      <c r="G12" s="268">
        <v>2</v>
      </c>
      <c r="H12" s="268">
        <v>1.5</v>
      </c>
      <c r="I12" s="268">
        <v>1.5</v>
      </c>
      <c r="J12" s="268">
        <v>1.6</v>
      </c>
      <c r="K12" s="268">
        <v>1</v>
      </c>
      <c r="L12" s="268">
        <v>1</v>
      </c>
      <c r="M12" s="268">
        <v>0.5</v>
      </c>
      <c r="N12" s="107">
        <v>1</v>
      </c>
      <c r="O12" s="279">
        <v>66.0788734848485</v>
      </c>
      <c r="P12" t="b">
        <f>OR((MAX(C12:M12)&gt;4),MIN(C12:N12)&lt;0,MAX(N12)&gt;2)</f>
        <v>0</v>
      </c>
    </row>
    <row r="13" spans="1:16" ht="15">
      <c r="A13" s="269" t="s">
        <v>207</v>
      </c>
      <c r="B13" s="270">
        <v>1</v>
      </c>
      <c r="C13" s="271">
        <v>2.8</v>
      </c>
      <c r="D13" s="271">
        <v>1.3</v>
      </c>
      <c r="E13" s="271">
        <v>1.6</v>
      </c>
      <c r="F13" s="271">
        <v>2</v>
      </c>
      <c r="G13" s="271">
        <v>1.5</v>
      </c>
      <c r="H13" s="271">
        <v>0.5</v>
      </c>
      <c r="I13" s="271">
        <v>2.5</v>
      </c>
      <c r="J13" s="271">
        <v>0.8</v>
      </c>
      <c r="K13" s="271">
        <v>2.5</v>
      </c>
      <c r="L13" s="271">
        <v>1.5</v>
      </c>
      <c r="M13" s="271">
        <v>0.5</v>
      </c>
      <c r="N13" s="102">
        <v>1</v>
      </c>
      <c r="O13" s="280">
        <v>53.90919791666667</v>
      </c>
      <c r="P13" t="b">
        <f>OR((MAX(C13:M13)&gt;4),MIN(C13:N13)&lt;0,MAX(N13)&gt;2)</f>
        <v>0</v>
      </c>
    </row>
    <row r="14" spans="1:16" ht="15">
      <c r="A14" s="269" t="s">
        <v>231</v>
      </c>
      <c r="B14" s="270" t="s">
        <v>202</v>
      </c>
      <c r="C14" s="271">
        <v>0</v>
      </c>
      <c r="D14" s="271">
        <v>0</v>
      </c>
      <c r="E14" s="271">
        <v>0</v>
      </c>
      <c r="F14" s="271">
        <v>0</v>
      </c>
      <c r="G14" s="271">
        <v>0</v>
      </c>
      <c r="H14" s="271">
        <v>0</v>
      </c>
      <c r="I14" s="271">
        <v>0</v>
      </c>
      <c r="J14" s="271">
        <v>0</v>
      </c>
      <c r="K14" s="271">
        <v>0</v>
      </c>
      <c r="L14" s="271">
        <v>0</v>
      </c>
      <c r="M14" s="271">
        <v>0</v>
      </c>
      <c r="N14" s="102">
        <v>1</v>
      </c>
      <c r="O14" s="280">
        <v>8.635540719696968</v>
      </c>
      <c r="P14" t="b">
        <f aca="true" t="shared" si="1" ref="P14:P30">OR((MAX(C14:M14)&gt;4),MIN(C14:N14)&lt;0,MAX(N14)&gt;2)</f>
        <v>0</v>
      </c>
    </row>
    <row r="15" spans="1:16" ht="15">
      <c r="A15" s="269" t="s">
        <v>222</v>
      </c>
      <c r="B15" s="270">
        <v>1</v>
      </c>
      <c r="C15" s="271">
        <v>1.6</v>
      </c>
      <c r="D15" s="271">
        <v>1.6</v>
      </c>
      <c r="E15" s="271">
        <v>1.6</v>
      </c>
      <c r="F15" s="271">
        <v>0.7</v>
      </c>
      <c r="G15" s="271">
        <v>3</v>
      </c>
      <c r="H15" s="271">
        <v>0.1</v>
      </c>
      <c r="I15" s="271">
        <v>0.8</v>
      </c>
      <c r="J15" s="271">
        <v>3</v>
      </c>
      <c r="K15" s="271">
        <v>1</v>
      </c>
      <c r="L15" s="271">
        <v>3</v>
      </c>
      <c r="M15" s="271">
        <v>0.1</v>
      </c>
      <c r="N15" s="102">
        <v>1</v>
      </c>
      <c r="O15" s="280">
        <v>27.39044924242424</v>
      </c>
      <c r="P15" t="b">
        <f t="shared" si="1"/>
        <v>0</v>
      </c>
    </row>
    <row r="16" spans="1:16" ht="15">
      <c r="A16" s="269" t="s">
        <v>223</v>
      </c>
      <c r="B16" s="270">
        <v>1</v>
      </c>
      <c r="C16" s="271">
        <v>3.3</v>
      </c>
      <c r="D16" s="271">
        <v>3.4</v>
      </c>
      <c r="E16" s="271">
        <v>2.7</v>
      </c>
      <c r="F16" s="271">
        <v>2.4</v>
      </c>
      <c r="G16" s="271">
        <v>3.2</v>
      </c>
      <c r="H16" s="271">
        <v>3.5</v>
      </c>
      <c r="I16" s="271">
        <v>3</v>
      </c>
      <c r="J16" s="271">
        <v>3.5</v>
      </c>
      <c r="K16" s="271">
        <v>2.5</v>
      </c>
      <c r="L16" s="271">
        <v>4</v>
      </c>
      <c r="M16" s="271">
        <v>4</v>
      </c>
      <c r="N16" s="102">
        <v>1.5</v>
      </c>
      <c r="O16" s="280">
        <v>28.95369886363636</v>
      </c>
      <c r="P16" t="b">
        <f t="shared" si="1"/>
        <v>0</v>
      </c>
    </row>
    <row r="17" spans="1:16" ht="15">
      <c r="A17" s="269" t="s">
        <v>224</v>
      </c>
      <c r="B17" s="270">
        <v>1</v>
      </c>
      <c r="C17" s="271">
        <v>0.7</v>
      </c>
      <c r="D17" s="271">
        <v>2.9</v>
      </c>
      <c r="E17" s="271">
        <v>2.7</v>
      </c>
      <c r="F17" s="271">
        <v>3.3</v>
      </c>
      <c r="G17" s="271">
        <v>3.2</v>
      </c>
      <c r="H17" s="271">
        <v>3.3</v>
      </c>
      <c r="I17" s="271">
        <v>2.9</v>
      </c>
      <c r="J17" s="271">
        <v>2.9</v>
      </c>
      <c r="K17" s="271">
        <v>2.7</v>
      </c>
      <c r="L17" s="271">
        <v>4</v>
      </c>
      <c r="M17" s="271">
        <v>4</v>
      </c>
      <c r="N17" s="102">
        <v>1.5</v>
      </c>
      <c r="O17" s="280">
        <v>10.05633428030303</v>
      </c>
      <c r="P17" t="b">
        <f t="shared" si="1"/>
        <v>0</v>
      </c>
    </row>
    <row r="18" spans="1:16" ht="15">
      <c r="A18" s="269" t="s">
        <v>225</v>
      </c>
      <c r="B18" s="270">
        <v>1</v>
      </c>
      <c r="C18" s="271">
        <v>0.7</v>
      </c>
      <c r="D18" s="271">
        <v>2.9</v>
      </c>
      <c r="E18" s="271">
        <v>2.7</v>
      </c>
      <c r="F18" s="271">
        <v>3.3</v>
      </c>
      <c r="G18" s="271">
        <v>3.2</v>
      </c>
      <c r="H18" s="271">
        <v>3.3</v>
      </c>
      <c r="I18" s="271">
        <v>2.9</v>
      </c>
      <c r="J18" s="271">
        <v>2.9</v>
      </c>
      <c r="K18" s="271">
        <v>2.7</v>
      </c>
      <c r="L18" s="271">
        <v>4</v>
      </c>
      <c r="M18" s="271">
        <v>4</v>
      </c>
      <c r="N18" s="102">
        <v>1.5</v>
      </c>
      <c r="O18" s="280">
        <v>7.55245625</v>
      </c>
      <c r="P18" t="b">
        <f t="shared" si="1"/>
        <v>0</v>
      </c>
    </row>
    <row r="19" spans="1:16" ht="15">
      <c r="A19" s="269" t="s">
        <v>226</v>
      </c>
      <c r="B19" s="270">
        <v>1</v>
      </c>
      <c r="C19" s="271">
        <v>2.9</v>
      </c>
      <c r="D19" s="271">
        <v>4</v>
      </c>
      <c r="E19" s="271">
        <v>2.7</v>
      </c>
      <c r="F19" s="271">
        <v>3.4</v>
      </c>
      <c r="G19" s="271">
        <v>3.5</v>
      </c>
      <c r="H19" s="271">
        <v>4</v>
      </c>
      <c r="I19" s="271">
        <v>4</v>
      </c>
      <c r="J19" s="271">
        <v>4</v>
      </c>
      <c r="K19" s="271">
        <v>3.4</v>
      </c>
      <c r="L19" s="271">
        <v>4</v>
      </c>
      <c r="M19" s="271">
        <v>3.5</v>
      </c>
      <c r="N19" s="102">
        <v>1.5</v>
      </c>
      <c r="O19" s="280">
        <v>3.5798727272727273</v>
      </c>
      <c r="P19" t="b">
        <f t="shared" si="1"/>
        <v>0</v>
      </c>
    </row>
    <row r="20" spans="1:16" ht="15">
      <c r="A20" s="269" t="s">
        <v>227</v>
      </c>
      <c r="B20" s="270">
        <v>1</v>
      </c>
      <c r="C20" s="271">
        <v>0.7</v>
      </c>
      <c r="D20" s="271">
        <v>2.9</v>
      </c>
      <c r="E20" s="271">
        <v>2.7</v>
      </c>
      <c r="F20" s="271">
        <v>3.3</v>
      </c>
      <c r="G20" s="271">
        <v>2.9</v>
      </c>
      <c r="H20" s="271">
        <v>3.5</v>
      </c>
      <c r="I20" s="271">
        <v>3.7</v>
      </c>
      <c r="J20" s="271">
        <v>3</v>
      </c>
      <c r="K20" s="271">
        <v>3</v>
      </c>
      <c r="L20" s="271">
        <v>4</v>
      </c>
      <c r="M20" s="271">
        <v>4</v>
      </c>
      <c r="N20" s="102">
        <v>1.5</v>
      </c>
      <c r="O20" s="280">
        <v>9.930599242424242</v>
      </c>
      <c r="P20" t="b">
        <f t="shared" si="1"/>
        <v>0</v>
      </c>
    </row>
    <row r="21" spans="1:16" ht="15">
      <c r="A21" s="269" t="s">
        <v>228</v>
      </c>
      <c r="B21" s="270">
        <v>1</v>
      </c>
      <c r="C21" s="271">
        <v>2.9</v>
      </c>
      <c r="D21" s="271">
        <v>3</v>
      </c>
      <c r="E21" s="271">
        <v>2.7</v>
      </c>
      <c r="F21" s="271">
        <v>3.4</v>
      </c>
      <c r="G21" s="271">
        <v>2.7</v>
      </c>
      <c r="H21" s="271">
        <v>3.8</v>
      </c>
      <c r="I21" s="271">
        <v>4</v>
      </c>
      <c r="J21" s="271">
        <v>4</v>
      </c>
      <c r="K21" s="271">
        <v>4</v>
      </c>
      <c r="L21" s="271">
        <v>4</v>
      </c>
      <c r="M21" s="271">
        <v>0.1</v>
      </c>
      <c r="N21" s="102">
        <v>1.5</v>
      </c>
      <c r="O21" s="280">
        <v>3.5848660984848486</v>
      </c>
      <c r="P21" t="b">
        <f t="shared" si="1"/>
        <v>0</v>
      </c>
    </row>
    <row r="22" spans="1:16" ht="15">
      <c r="A22" s="269" t="s">
        <v>229</v>
      </c>
      <c r="B22" s="270">
        <v>1</v>
      </c>
      <c r="C22" s="271">
        <v>0.7</v>
      </c>
      <c r="D22" s="271">
        <v>3.3</v>
      </c>
      <c r="E22" s="271">
        <v>2.7</v>
      </c>
      <c r="F22" s="271">
        <v>3.3</v>
      </c>
      <c r="G22" s="271">
        <v>3.5</v>
      </c>
      <c r="H22" s="271">
        <v>1.3</v>
      </c>
      <c r="I22" s="271">
        <v>2.5</v>
      </c>
      <c r="J22" s="271">
        <v>2.5</v>
      </c>
      <c r="K22" s="271">
        <v>3</v>
      </c>
      <c r="L22" s="271">
        <v>4</v>
      </c>
      <c r="M22" s="271">
        <v>2</v>
      </c>
      <c r="N22" s="102">
        <v>1.5</v>
      </c>
      <c r="O22" s="280">
        <v>17.87088712121212</v>
      </c>
      <c r="P22" t="b">
        <f t="shared" si="1"/>
        <v>0</v>
      </c>
    </row>
    <row r="23" spans="1:16" ht="15">
      <c r="A23" s="269" t="s">
        <v>230</v>
      </c>
      <c r="B23" s="270">
        <v>1</v>
      </c>
      <c r="C23" s="271">
        <v>3.7</v>
      </c>
      <c r="D23" s="271">
        <v>4</v>
      </c>
      <c r="E23" s="271">
        <v>3.8</v>
      </c>
      <c r="F23" s="271">
        <v>3.9</v>
      </c>
      <c r="G23" s="271">
        <v>3.7</v>
      </c>
      <c r="H23" s="271">
        <v>3.9</v>
      </c>
      <c r="I23" s="271">
        <v>4</v>
      </c>
      <c r="J23" s="271">
        <v>4</v>
      </c>
      <c r="K23" s="271">
        <v>4</v>
      </c>
      <c r="L23" s="271">
        <v>4</v>
      </c>
      <c r="M23" s="271">
        <v>4</v>
      </c>
      <c r="N23" s="102">
        <v>2</v>
      </c>
      <c r="O23" s="280">
        <v>25.970542992424242</v>
      </c>
      <c r="P23" t="b">
        <f t="shared" si="1"/>
        <v>0</v>
      </c>
    </row>
    <row r="24" spans="1:16" ht="15">
      <c r="A24" s="272" t="s">
        <v>208</v>
      </c>
      <c r="B24" s="273">
        <v>1</v>
      </c>
      <c r="C24" s="271">
        <v>1.5</v>
      </c>
      <c r="D24" s="271">
        <v>1.2</v>
      </c>
      <c r="E24" s="271">
        <v>2</v>
      </c>
      <c r="F24" s="271">
        <v>1.5</v>
      </c>
      <c r="G24" s="271">
        <v>1.5</v>
      </c>
      <c r="H24" s="271">
        <v>0.5</v>
      </c>
      <c r="I24" s="271">
        <v>2.5</v>
      </c>
      <c r="J24" s="271">
        <v>0.8</v>
      </c>
      <c r="K24" s="271">
        <v>3</v>
      </c>
      <c r="L24" s="271">
        <v>3</v>
      </c>
      <c r="M24" s="271">
        <v>3</v>
      </c>
      <c r="N24" s="102">
        <v>1.5</v>
      </c>
      <c r="O24" s="280">
        <v>17.985701515151515</v>
      </c>
      <c r="P24" t="b">
        <f t="shared" si="1"/>
        <v>0</v>
      </c>
    </row>
    <row r="25" spans="1:16" ht="15">
      <c r="A25" s="272" t="s">
        <v>209</v>
      </c>
      <c r="B25" s="273" t="s">
        <v>202</v>
      </c>
      <c r="C25" s="271">
        <v>0</v>
      </c>
      <c r="D25" s="271">
        <v>0</v>
      </c>
      <c r="E25" s="271">
        <v>0</v>
      </c>
      <c r="F25" s="271">
        <v>0</v>
      </c>
      <c r="G25" s="271">
        <v>0</v>
      </c>
      <c r="H25" s="271">
        <v>0</v>
      </c>
      <c r="I25" s="271">
        <v>0</v>
      </c>
      <c r="J25" s="271">
        <v>0</v>
      </c>
      <c r="K25" s="271">
        <v>0</v>
      </c>
      <c r="L25" s="271">
        <v>0</v>
      </c>
      <c r="M25" s="271">
        <v>0</v>
      </c>
      <c r="N25" s="102">
        <v>1</v>
      </c>
      <c r="O25" s="280">
        <v>2.744028219696969</v>
      </c>
      <c r="P25" t="b">
        <f t="shared" si="1"/>
        <v>0</v>
      </c>
    </row>
    <row r="26" spans="1:16" ht="15">
      <c r="A26" s="272" t="s">
        <v>210</v>
      </c>
      <c r="B26" s="273">
        <v>1</v>
      </c>
      <c r="C26" s="271">
        <v>2.4</v>
      </c>
      <c r="D26" s="271">
        <v>2.6</v>
      </c>
      <c r="E26" s="271">
        <v>2.4</v>
      </c>
      <c r="F26" s="271">
        <v>2</v>
      </c>
      <c r="G26" s="271">
        <v>3.2</v>
      </c>
      <c r="H26" s="271">
        <v>2</v>
      </c>
      <c r="I26" s="271">
        <v>2.5</v>
      </c>
      <c r="J26" s="271">
        <v>3</v>
      </c>
      <c r="K26" s="271">
        <v>2</v>
      </c>
      <c r="L26" s="271">
        <v>4</v>
      </c>
      <c r="M26" s="271">
        <v>3</v>
      </c>
      <c r="N26" s="102">
        <v>1.5</v>
      </c>
      <c r="O26" s="280">
        <v>8.540641098484848</v>
      </c>
      <c r="P26" t="b">
        <f t="shared" si="1"/>
        <v>0</v>
      </c>
    </row>
    <row r="27" spans="1:16" ht="15">
      <c r="A27" s="272" t="s">
        <v>211</v>
      </c>
      <c r="B27" s="273">
        <v>1</v>
      </c>
      <c r="C27" s="271">
        <v>3.3</v>
      </c>
      <c r="D27" s="271">
        <v>3.4</v>
      </c>
      <c r="E27" s="271">
        <v>3.2</v>
      </c>
      <c r="F27" s="271">
        <v>2.5</v>
      </c>
      <c r="G27" s="271">
        <v>3.2</v>
      </c>
      <c r="H27" s="271">
        <v>3.9</v>
      </c>
      <c r="I27" s="271">
        <v>3</v>
      </c>
      <c r="J27" s="271">
        <v>3.5</v>
      </c>
      <c r="K27" s="271">
        <v>3</v>
      </c>
      <c r="L27" s="271">
        <v>4</v>
      </c>
      <c r="M27" s="271">
        <v>4</v>
      </c>
      <c r="N27" s="102">
        <v>2</v>
      </c>
      <c r="O27" s="280">
        <v>20.43969981060606</v>
      </c>
      <c r="P27" t="b">
        <f t="shared" si="1"/>
        <v>0</v>
      </c>
    </row>
    <row r="28" spans="1:16" ht="15">
      <c r="A28" s="272" t="s">
        <v>212</v>
      </c>
      <c r="B28" s="273">
        <v>1</v>
      </c>
      <c r="C28" s="271">
        <v>3.5</v>
      </c>
      <c r="D28" s="271">
        <v>3.5</v>
      </c>
      <c r="E28" s="271">
        <v>3.3</v>
      </c>
      <c r="F28" s="271">
        <v>3.8</v>
      </c>
      <c r="G28" s="271">
        <v>3.5</v>
      </c>
      <c r="H28" s="271">
        <v>4</v>
      </c>
      <c r="I28" s="271">
        <v>4</v>
      </c>
      <c r="J28" s="271">
        <v>4</v>
      </c>
      <c r="K28" s="271">
        <v>4</v>
      </c>
      <c r="L28" s="271">
        <v>4</v>
      </c>
      <c r="M28" s="271">
        <v>4</v>
      </c>
      <c r="N28" s="102">
        <v>2</v>
      </c>
      <c r="O28" s="280">
        <v>8.041448106060605</v>
      </c>
      <c r="P28" t="b">
        <f t="shared" si="1"/>
        <v>0</v>
      </c>
    </row>
    <row r="29" spans="1:16" ht="15">
      <c r="A29" s="272" t="s">
        <v>213</v>
      </c>
      <c r="B29" s="273">
        <v>1</v>
      </c>
      <c r="C29" s="271">
        <v>2.5</v>
      </c>
      <c r="D29" s="271">
        <v>3.3</v>
      </c>
      <c r="E29" s="271">
        <v>3</v>
      </c>
      <c r="F29" s="271">
        <v>3.5</v>
      </c>
      <c r="G29" s="271">
        <v>3.8</v>
      </c>
      <c r="H29" s="271">
        <v>3.7</v>
      </c>
      <c r="I29" s="271">
        <v>3</v>
      </c>
      <c r="J29" s="271">
        <v>3.5</v>
      </c>
      <c r="K29" s="271">
        <v>3.5</v>
      </c>
      <c r="L29" s="271">
        <v>4</v>
      </c>
      <c r="M29" s="271">
        <v>4</v>
      </c>
      <c r="N29" s="102">
        <v>1</v>
      </c>
      <c r="O29" s="280">
        <v>16.556354924242424</v>
      </c>
      <c r="P29" t="b">
        <f t="shared" si="1"/>
        <v>0</v>
      </c>
    </row>
    <row r="30" spans="1:16" ht="15">
      <c r="A30" s="272" t="s">
        <v>214</v>
      </c>
      <c r="B30" s="273">
        <v>1</v>
      </c>
      <c r="C30" s="271">
        <v>3.5</v>
      </c>
      <c r="D30" s="271">
        <v>3.5</v>
      </c>
      <c r="E30" s="271">
        <v>3.8</v>
      </c>
      <c r="F30" s="271">
        <v>3.8</v>
      </c>
      <c r="G30" s="271">
        <v>3.9</v>
      </c>
      <c r="H30" s="271">
        <v>3.9</v>
      </c>
      <c r="I30" s="271">
        <v>4</v>
      </c>
      <c r="J30" s="271">
        <v>3.9</v>
      </c>
      <c r="K30" s="271">
        <v>4</v>
      </c>
      <c r="L30" s="271">
        <v>4</v>
      </c>
      <c r="M30" s="271">
        <v>4</v>
      </c>
      <c r="N30" s="102">
        <v>2</v>
      </c>
      <c r="O30" s="280">
        <v>34.42057045454546</v>
      </c>
      <c r="P30" t="b">
        <f t="shared" si="1"/>
        <v>0</v>
      </c>
    </row>
  </sheetData>
  <mergeCells count="9">
    <mergeCell ref="B2:C2"/>
    <mergeCell ref="A9:B9"/>
    <mergeCell ref="A10:B10"/>
    <mergeCell ref="D3:N3"/>
    <mergeCell ref="B3:C3"/>
    <mergeCell ref="B4:C4"/>
    <mergeCell ref="B5:C5"/>
    <mergeCell ref="B6:C6"/>
    <mergeCell ref="B7:C7"/>
  </mergeCells>
  <conditionalFormatting sqref="D6">
    <cfRule type="cellIs" priority="1" dxfId="0" operator="equal" stopIfTrue="1">
      <formula>"OK"</formula>
    </cfRule>
  </conditionalFormatting>
  <conditionalFormatting sqref="C12:L12">
    <cfRule type="cellIs" priority="2" dxfId="1" operator="lessThan" stopIfTrue="1">
      <formula>0</formula>
    </cfRule>
    <cfRule type="cellIs" priority="3" dxfId="1" operator="greaterThan" stopIfTrue="1">
      <formula>4</formula>
    </cfRule>
    <cfRule type="cellIs" priority="4" dxfId="2" operator="equal" stopIfTrue="1">
      <formula>""""""</formula>
    </cfRule>
  </conditionalFormatting>
  <conditionalFormatting sqref="P12:P30 N8:N9 C8:M8">
    <cfRule type="cellIs" priority="5" dxfId="3" operator="equal" stopIfTrue="1">
      <formula>FALSE</formula>
    </cfRule>
    <cfRule type="cellIs" priority="6" dxfId="4" operator="equal" stopIfTrue="1">
      <formula>TRUE</formula>
    </cfRule>
  </conditionalFormatting>
  <conditionalFormatting sqref="C13:L30">
    <cfRule type="cellIs" priority="7" dxfId="5" operator="equal" stopIfTrue="1">
      <formula>""""""</formula>
    </cfRule>
    <cfRule type="cellIs" priority="8" dxfId="2" operator="equal" stopIfTrue="1">
      <formula>""</formula>
    </cfRule>
  </conditionalFormatting>
  <conditionalFormatting sqref="N10">
    <cfRule type="cellIs" priority="9" dxfId="4" operator="equal" stopIfTrue="1">
      <formula>FALSE</formula>
    </cfRule>
    <cfRule type="cellIs" priority="10" dxfId="3" operator="equal" stopIfTrue="1">
      <formula>TRUE</formula>
    </cfRule>
  </conditionalFormatting>
  <hyperlinks>
    <hyperlink ref="A7" location="Definitions!A1" display="Definitions"/>
  </hyperlink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AD70"/>
  <sheetViews>
    <sheetView showGridLines="0" showOutlineSymbols="0" zoomScale="75" zoomScaleNormal="75" workbookViewId="0" topLeftCell="A1">
      <selection activeCell="A12" sqref="A12"/>
    </sheetView>
  </sheetViews>
  <sheetFormatPr defaultColWidth="9.00390625" defaultRowHeight="15"/>
  <cols>
    <col min="1" max="1" width="41.25390625" style="64" bestFit="1" customWidth="1"/>
    <col min="2" max="2" width="6.875" style="0" bestFit="1" customWidth="1"/>
    <col min="3" max="3" width="7.00390625" style="0" customWidth="1"/>
    <col min="4" max="4" width="8.50390625" style="0" customWidth="1"/>
    <col min="5" max="5" width="7.875" style="0" customWidth="1"/>
    <col min="6" max="15" width="6.625" style="0" customWidth="1"/>
    <col min="17" max="17" width="8.125" style="0" customWidth="1"/>
  </cols>
  <sheetData>
    <row r="1" spans="1:5" ht="27">
      <c r="A1" s="302" t="s">
        <v>112</v>
      </c>
      <c r="B1" s="303"/>
      <c r="C1" s="303"/>
      <c r="D1" s="304"/>
      <c r="E1" s="87" t="s">
        <v>106</v>
      </c>
    </row>
    <row r="2" spans="1:10" ht="24">
      <c r="A2" s="124" t="s">
        <v>113</v>
      </c>
      <c r="B2" s="310" t="s">
        <v>114</v>
      </c>
      <c r="C2" s="305"/>
      <c r="D2" s="306"/>
      <c r="E2" s="86" t="s">
        <v>18</v>
      </c>
      <c r="J2" s="108" t="str">
        <f>Setup!C7</f>
        <v>Malheur Subbasin</v>
      </c>
    </row>
    <row r="3" spans="1:14" ht="15">
      <c r="A3" s="125"/>
      <c r="B3" s="300" t="s">
        <v>166</v>
      </c>
      <c r="C3" s="300"/>
      <c r="D3" s="301"/>
      <c r="E3" s="110"/>
      <c r="F3" s="285" t="s">
        <v>142</v>
      </c>
      <c r="G3" s="299"/>
      <c r="H3" s="299"/>
      <c r="I3" s="299"/>
      <c r="J3" s="299"/>
      <c r="K3" s="299"/>
      <c r="L3" s="299"/>
      <c r="M3" s="299"/>
      <c r="N3" s="299"/>
    </row>
    <row r="4" spans="1:16" ht="15">
      <c r="A4" s="125" t="s">
        <v>155</v>
      </c>
      <c r="B4" s="300" t="s">
        <v>167</v>
      </c>
      <c r="C4" s="300"/>
      <c r="D4" s="301"/>
      <c r="E4" s="110"/>
      <c r="F4" s="299"/>
      <c r="G4" s="299"/>
      <c r="H4" s="299"/>
      <c r="I4" s="299"/>
      <c r="J4" s="299"/>
      <c r="K4" s="299"/>
      <c r="L4" s="299"/>
      <c r="M4" s="299"/>
      <c r="N4" s="299"/>
      <c r="P4" t="s">
        <v>17</v>
      </c>
    </row>
    <row r="5" spans="1:14" ht="15">
      <c r="A5" s="126" t="s">
        <v>156</v>
      </c>
      <c r="B5" s="300" t="s">
        <v>168</v>
      </c>
      <c r="C5" s="305"/>
      <c r="D5" s="306"/>
      <c r="E5" s="7"/>
      <c r="F5" s="299"/>
      <c r="G5" s="299"/>
      <c r="H5" s="299"/>
      <c r="I5" s="299"/>
      <c r="J5" s="299"/>
      <c r="K5" s="299"/>
      <c r="L5" s="299"/>
      <c r="M5" s="299"/>
      <c r="N5" s="299"/>
    </row>
    <row r="6" spans="1:14" ht="15">
      <c r="A6" s="126" t="s">
        <v>157</v>
      </c>
      <c r="B6" s="300" t="s">
        <v>169</v>
      </c>
      <c r="C6" s="305"/>
      <c r="D6" s="306"/>
      <c r="E6" s="7"/>
      <c r="F6" s="299"/>
      <c r="G6" s="299"/>
      <c r="H6" s="299"/>
      <c r="I6" s="299"/>
      <c r="J6" s="299"/>
      <c r="K6" s="299"/>
      <c r="L6" s="299"/>
      <c r="M6" s="299"/>
      <c r="N6" s="299"/>
    </row>
    <row r="7" spans="1:15" ht="16.5" customHeight="1" thickBot="1">
      <c r="A7" s="85"/>
      <c r="B7" s="307" t="s">
        <v>170</v>
      </c>
      <c r="C7" s="308"/>
      <c r="D7" s="309"/>
      <c r="E7" s="8"/>
      <c r="F7" s="299"/>
      <c r="G7" s="299"/>
      <c r="H7" s="299"/>
      <c r="I7" s="299"/>
      <c r="J7" s="299"/>
      <c r="K7" s="299"/>
      <c r="L7" s="299"/>
      <c r="M7" s="299"/>
      <c r="N7" s="299"/>
      <c r="O7" s="8"/>
    </row>
    <row r="8" spans="1:15" ht="15.75" thickBot="1">
      <c r="A8" s="224" t="s">
        <v>51</v>
      </c>
      <c r="B8" s="251" t="b">
        <f aca="true" t="shared" si="0" ref="B8:L8">OR(MAX(B12:B30)&gt;4,MIN(B12:B30)&lt;0)</f>
        <v>0</v>
      </c>
      <c r="C8" s="251" t="b">
        <f t="shared" si="0"/>
        <v>0</v>
      </c>
      <c r="D8" s="251" t="b">
        <f t="shared" si="0"/>
        <v>0</v>
      </c>
      <c r="E8" s="251" t="b">
        <f t="shared" si="0"/>
        <v>0</v>
      </c>
      <c r="F8" s="251" t="b">
        <f t="shared" si="0"/>
        <v>0</v>
      </c>
      <c r="G8" s="251" t="b">
        <f t="shared" si="0"/>
        <v>0</v>
      </c>
      <c r="H8" s="251" t="b">
        <f t="shared" si="0"/>
        <v>0</v>
      </c>
      <c r="I8" s="251" t="b">
        <f t="shared" si="0"/>
        <v>0</v>
      </c>
      <c r="J8" s="251" t="b">
        <f t="shared" si="0"/>
        <v>0</v>
      </c>
      <c r="K8" s="251" t="b">
        <f t="shared" si="0"/>
        <v>0</v>
      </c>
      <c r="L8" s="251" t="b">
        <f t="shared" si="0"/>
        <v>0</v>
      </c>
      <c r="M8" t="b">
        <f>OR((MAX(M12:M30)&gt;2),MIN(M12:M30)&lt;0)</f>
        <v>0</v>
      </c>
      <c r="N8" s="221"/>
      <c r="O8" t="s">
        <v>163</v>
      </c>
    </row>
    <row r="9" spans="1:17" ht="15" customHeight="1">
      <c r="A9" s="139" t="s">
        <v>20</v>
      </c>
      <c r="B9" s="245">
        <v>1</v>
      </c>
      <c r="C9" s="245">
        <v>1</v>
      </c>
      <c r="D9" s="245">
        <v>1</v>
      </c>
      <c r="E9" s="219">
        <v>1</v>
      </c>
      <c r="F9" s="219">
        <v>1</v>
      </c>
      <c r="G9" s="219">
        <v>1</v>
      </c>
      <c r="H9" s="219">
        <v>1</v>
      </c>
      <c r="I9" s="219">
        <v>1</v>
      </c>
      <c r="J9" s="219">
        <v>1</v>
      </c>
      <c r="K9" s="219">
        <v>1</v>
      </c>
      <c r="L9" s="220">
        <v>1</v>
      </c>
      <c r="M9" t="b">
        <f>OR((MAX(B9:L9)&gt;2),MIN(B9:L9)&lt;0)</f>
        <v>0</v>
      </c>
      <c r="N9" s="222"/>
      <c r="O9" s="223" t="s">
        <v>164</v>
      </c>
      <c r="P9" s="52"/>
      <c r="Q9" s="52"/>
    </row>
    <row r="10" spans="1:14" ht="17.25" thickBot="1">
      <c r="A10" s="146" t="s">
        <v>143</v>
      </c>
      <c r="B10" s="246">
        <f>Current!C10</f>
        <v>1</v>
      </c>
      <c r="C10" s="246">
        <f>Current!D10</f>
        <v>1</v>
      </c>
      <c r="D10" s="246">
        <f>Current!E10</f>
        <v>1</v>
      </c>
      <c r="E10" s="246">
        <f>Current!F10</f>
        <v>1</v>
      </c>
      <c r="F10" s="246">
        <v>1</v>
      </c>
      <c r="G10" s="246">
        <f>Current!H10</f>
        <v>1</v>
      </c>
      <c r="H10" s="246">
        <f>Current!I10</f>
        <v>1</v>
      </c>
      <c r="I10" s="246">
        <f>Current!J10</f>
        <v>1</v>
      </c>
      <c r="J10" s="246">
        <f>Current!K10</f>
        <v>1</v>
      </c>
      <c r="K10" s="246">
        <f>Current!L10</f>
        <v>1</v>
      </c>
      <c r="L10" s="247">
        <v>1</v>
      </c>
      <c r="M10" t="b">
        <f>AND(OR(B10=0,B10=1),OR(C10=0,C10=1),OR(D10=0,D10=1),OR(E10=0,E10=1),OR(F10=0,F10=1),OR(G10=0,G10=1),OR(H10=0,H10=1),OR(I10=0,I10=1),OR(J10=0,J10=1),OR(K10=0,K10=1),OR(L10=0,L10=1))</f>
        <v>1</v>
      </c>
      <c r="N10" s="81"/>
    </row>
    <row r="11" spans="1:30" ht="89.25" customHeight="1" thickBot="1">
      <c r="A11" s="145" t="s">
        <v>205</v>
      </c>
      <c r="B11" s="140" t="s">
        <v>4</v>
      </c>
      <c r="C11" s="141" t="s">
        <v>54</v>
      </c>
      <c r="D11" s="141" t="s">
        <v>5</v>
      </c>
      <c r="E11" s="141" t="s">
        <v>25</v>
      </c>
      <c r="F11" s="141" t="s">
        <v>7</v>
      </c>
      <c r="G11" s="141" t="s">
        <v>8</v>
      </c>
      <c r="H11" s="141" t="s">
        <v>9</v>
      </c>
      <c r="I11" s="141" t="s">
        <v>102</v>
      </c>
      <c r="J11" s="141" t="s">
        <v>11</v>
      </c>
      <c r="K11" s="142" t="s">
        <v>10</v>
      </c>
      <c r="L11" s="143" t="s">
        <v>2</v>
      </c>
      <c r="M11" s="144" t="s">
        <v>19</v>
      </c>
      <c r="N11" s="161" t="s">
        <v>219</v>
      </c>
      <c r="O11" s="202" t="s">
        <v>162</v>
      </c>
      <c r="Q11" s="35"/>
      <c r="R11" s="35"/>
      <c r="S11" s="35"/>
      <c r="T11" s="35"/>
      <c r="U11" s="35"/>
      <c r="V11" s="35"/>
      <c r="W11" s="35"/>
      <c r="X11" s="35"/>
      <c r="Y11" s="35"/>
      <c r="Z11" s="35"/>
      <c r="AA11" s="35"/>
      <c r="AB11" s="35"/>
      <c r="AC11" s="35"/>
      <c r="AD11" s="35"/>
    </row>
    <row r="12" spans="1:30" ht="15">
      <c r="A12" s="274" t="str">
        <f>IF(Current!A12&lt;&gt;"",Current!A12,"")</f>
        <v>Main 01 - Malheur R., Mouth to Namorf</v>
      </c>
      <c r="B12" s="127">
        <v>4</v>
      </c>
      <c r="C12" s="127">
        <v>4</v>
      </c>
      <c r="D12" s="127">
        <v>4</v>
      </c>
      <c r="E12" s="127">
        <v>4</v>
      </c>
      <c r="F12" s="127">
        <v>4</v>
      </c>
      <c r="G12" s="127">
        <v>4</v>
      </c>
      <c r="H12" s="127">
        <v>4</v>
      </c>
      <c r="I12" s="127">
        <v>4</v>
      </c>
      <c r="J12" s="127">
        <v>4</v>
      </c>
      <c r="K12" s="127">
        <v>4</v>
      </c>
      <c r="L12" s="127">
        <v>4</v>
      </c>
      <c r="M12" s="173">
        <v>1</v>
      </c>
      <c r="N12" s="243">
        <f>Current!O12</f>
        <v>66.0788734848485</v>
      </c>
      <c r="O12" t="b">
        <f aca="true" t="shared" si="1" ref="O12:O23">OR((MAX(B12:L12)&gt;4),MIN(B12:M12)&lt;0,MAX(M12)&gt;2)</f>
        <v>0</v>
      </c>
      <c r="P12" s="64"/>
      <c r="Q12" s="35"/>
      <c r="R12" s="35"/>
      <c r="S12" s="35"/>
      <c r="T12" s="35"/>
      <c r="U12" s="35"/>
      <c r="V12" s="35"/>
      <c r="W12" s="35"/>
      <c r="X12" s="35"/>
      <c r="Y12" s="35"/>
      <c r="Z12" s="35"/>
      <c r="AA12" s="35"/>
      <c r="AB12" s="35"/>
      <c r="AC12" s="35"/>
      <c r="AD12" s="35"/>
    </row>
    <row r="13" spans="1:30" ht="15">
      <c r="A13" s="275" t="str">
        <f>IF(Current!A13&lt;&gt;"",Current!A13,"")</f>
        <v>Main 02 - Malheur R., Namorf to Warm Spr.</v>
      </c>
      <c r="B13" s="127">
        <v>4</v>
      </c>
      <c r="C13" s="127">
        <v>4</v>
      </c>
      <c r="D13" s="127">
        <v>4</v>
      </c>
      <c r="E13" s="127">
        <v>4</v>
      </c>
      <c r="F13" s="127">
        <v>4</v>
      </c>
      <c r="G13" s="127">
        <v>4</v>
      </c>
      <c r="H13" s="127">
        <v>4</v>
      </c>
      <c r="I13" s="127">
        <v>4</v>
      </c>
      <c r="J13" s="127">
        <v>4</v>
      </c>
      <c r="K13" s="127">
        <v>4</v>
      </c>
      <c r="L13" s="127">
        <v>4</v>
      </c>
      <c r="M13" s="127">
        <v>1</v>
      </c>
      <c r="N13" s="244">
        <f>Current!O13</f>
        <v>53.90919791666667</v>
      </c>
      <c r="O13" t="b">
        <f t="shared" si="1"/>
        <v>0</v>
      </c>
      <c r="P13" s="64"/>
      <c r="Q13" s="35"/>
      <c r="R13" s="35"/>
      <c r="S13" s="35"/>
      <c r="T13" s="35"/>
      <c r="U13" s="35"/>
      <c r="V13" s="35"/>
      <c r="W13" s="35"/>
      <c r="X13" s="35"/>
      <c r="Y13" s="35"/>
      <c r="Z13" s="35"/>
      <c r="AA13" s="35"/>
      <c r="AB13" s="35"/>
      <c r="AC13" s="35"/>
      <c r="AD13" s="35"/>
    </row>
    <row r="14" spans="1:30" ht="15">
      <c r="A14" s="275" t="str">
        <f>IF(Current!A14&lt;&gt;"",Current!A14,"")</f>
        <v>Up 01 - Warm Springs reservoir</v>
      </c>
      <c r="B14" s="127">
        <v>4</v>
      </c>
      <c r="C14" s="127">
        <v>4</v>
      </c>
      <c r="D14" s="127">
        <v>4</v>
      </c>
      <c r="E14" s="127">
        <v>4</v>
      </c>
      <c r="F14" s="127">
        <v>4</v>
      </c>
      <c r="G14" s="127">
        <v>4</v>
      </c>
      <c r="H14" s="127">
        <v>4</v>
      </c>
      <c r="I14" s="127">
        <v>4</v>
      </c>
      <c r="J14" s="127">
        <v>4</v>
      </c>
      <c r="K14" s="127">
        <v>4</v>
      </c>
      <c r="L14" s="127">
        <v>4</v>
      </c>
      <c r="M14" s="127">
        <v>1</v>
      </c>
      <c r="N14" s="244">
        <f>Current!O14</f>
        <v>8.635540719696968</v>
      </c>
      <c r="O14" t="b">
        <f t="shared" si="1"/>
        <v>0</v>
      </c>
      <c r="P14" s="35"/>
      <c r="Q14" s="35"/>
      <c r="R14" s="35"/>
      <c r="S14" s="35"/>
      <c r="T14" s="35"/>
      <c r="U14" s="35"/>
      <c r="V14" s="35"/>
      <c r="W14" s="35"/>
      <c r="X14" s="35"/>
      <c r="Y14" s="35"/>
      <c r="Z14" s="35"/>
      <c r="AA14" s="35"/>
      <c r="AB14" s="35"/>
      <c r="AC14" s="35"/>
      <c r="AD14" s="35"/>
    </row>
    <row r="15" spans="1:30" ht="15">
      <c r="A15" s="275" t="str">
        <f>IF(Current!A15&lt;&gt;"",Current!A15,"")</f>
        <v>Up 02 - Malheur R., WS Res ~ Griffin Ck</v>
      </c>
      <c r="B15" s="127">
        <v>4</v>
      </c>
      <c r="C15" s="127">
        <v>4</v>
      </c>
      <c r="D15" s="127">
        <v>4</v>
      </c>
      <c r="E15" s="127">
        <v>4</v>
      </c>
      <c r="F15" s="127">
        <v>4</v>
      </c>
      <c r="G15" s="127">
        <v>4</v>
      </c>
      <c r="H15" s="127">
        <v>4</v>
      </c>
      <c r="I15" s="127">
        <v>4</v>
      </c>
      <c r="J15" s="127">
        <v>4</v>
      </c>
      <c r="K15" s="127">
        <v>4</v>
      </c>
      <c r="L15" s="127">
        <v>4</v>
      </c>
      <c r="M15" s="127">
        <v>1</v>
      </c>
      <c r="N15" s="244">
        <f>Current!O15</f>
        <v>27.39044924242424</v>
      </c>
      <c r="O15" t="b">
        <f t="shared" si="1"/>
        <v>0</v>
      </c>
      <c r="P15" s="35"/>
      <c r="Q15" s="35"/>
      <c r="R15" s="35"/>
      <c r="S15" s="35"/>
      <c r="T15" s="35"/>
      <c r="U15" s="35"/>
      <c r="V15" s="35"/>
      <c r="W15" s="35"/>
      <c r="X15" s="35"/>
      <c r="Y15" s="35"/>
      <c r="Z15" s="35"/>
      <c r="AA15" s="35"/>
      <c r="AB15" s="35"/>
      <c r="AC15" s="35"/>
      <c r="AD15" s="35"/>
    </row>
    <row r="16" spans="1:30" ht="15">
      <c r="A16" s="275" t="str">
        <f>IF(Current!A16&lt;&gt;"",Current!A16,"")</f>
        <v>Up 03 - Malheur R., ~Griffin Ck ~Bosonburg Ck</v>
      </c>
      <c r="B16" s="127">
        <v>4</v>
      </c>
      <c r="C16" s="127">
        <v>4</v>
      </c>
      <c r="D16" s="127">
        <v>4</v>
      </c>
      <c r="E16" s="127">
        <v>4</v>
      </c>
      <c r="F16" s="127">
        <v>4</v>
      </c>
      <c r="G16" s="127">
        <v>4</v>
      </c>
      <c r="H16" s="127">
        <v>4</v>
      </c>
      <c r="I16" s="127">
        <v>4</v>
      </c>
      <c r="J16" s="127">
        <v>4</v>
      </c>
      <c r="K16" s="127">
        <v>4</v>
      </c>
      <c r="L16" s="127">
        <v>4</v>
      </c>
      <c r="M16" s="127">
        <v>1</v>
      </c>
      <c r="N16" s="244">
        <f>Current!O16</f>
        <v>28.95369886363636</v>
      </c>
      <c r="O16" t="b">
        <f t="shared" si="1"/>
        <v>0</v>
      </c>
      <c r="P16" s="35"/>
      <c r="Q16" s="35"/>
      <c r="R16" s="35"/>
      <c r="S16" s="35"/>
      <c r="T16" s="35"/>
      <c r="U16" s="35"/>
      <c r="V16" s="35"/>
      <c r="W16" s="35"/>
      <c r="X16" s="35"/>
      <c r="Y16" s="35"/>
      <c r="Z16" s="35"/>
      <c r="AA16" s="35"/>
      <c r="AB16" s="35"/>
      <c r="AC16" s="35"/>
      <c r="AD16" s="35"/>
    </row>
    <row r="17" spans="1:30" ht="15">
      <c r="A17" s="275" t="str">
        <f>IF(Current!A17&lt;&gt;"",Current!A17,"")</f>
        <v>Up 19 - Lower Summit Ck, Larch Ck</v>
      </c>
      <c r="B17" s="127">
        <v>4</v>
      </c>
      <c r="C17" s="127">
        <v>4</v>
      </c>
      <c r="D17" s="127">
        <v>4</v>
      </c>
      <c r="E17" s="127">
        <v>4</v>
      </c>
      <c r="F17" s="127">
        <v>4</v>
      </c>
      <c r="G17" s="127">
        <v>4</v>
      </c>
      <c r="H17" s="127">
        <v>4</v>
      </c>
      <c r="I17" s="127">
        <v>4</v>
      </c>
      <c r="J17" s="127">
        <v>4</v>
      </c>
      <c r="K17" s="127">
        <v>4</v>
      </c>
      <c r="L17" s="127">
        <v>4</v>
      </c>
      <c r="M17" s="127">
        <v>1</v>
      </c>
      <c r="N17" s="244">
        <f>Current!O17</f>
        <v>10.05633428030303</v>
      </c>
      <c r="O17" t="b">
        <f t="shared" si="1"/>
        <v>0</v>
      </c>
      <c r="P17" s="35"/>
      <c r="Q17" s="35"/>
      <c r="R17" s="35"/>
      <c r="S17" s="35"/>
      <c r="T17" s="35"/>
      <c r="U17" s="35"/>
      <c r="V17" s="35"/>
      <c r="W17" s="35"/>
      <c r="X17" s="35"/>
      <c r="Y17" s="35"/>
      <c r="Z17" s="35"/>
      <c r="AA17" s="35"/>
      <c r="AB17" s="35"/>
      <c r="AC17" s="35"/>
      <c r="AD17" s="35"/>
    </row>
    <row r="18" spans="1:30" ht="15">
      <c r="A18" s="275" t="str">
        <f>IF(Current!A18&lt;&gt;"",Current!A18,"")</f>
        <v>Up 20 - Up-Summit Ck, Little Logan Ck</v>
      </c>
      <c r="B18" s="127">
        <v>4</v>
      </c>
      <c r="C18" s="127">
        <v>4</v>
      </c>
      <c r="D18" s="127">
        <v>4</v>
      </c>
      <c r="E18" s="127">
        <v>4</v>
      </c>
      <c r="F18" s="127">
        <v>4</v>
      </c>
      <c r="G18" s="127">
        <v>4</v>
      </c>
      <c r="H18" s="127">
        <v>4</v>
      </c>
      <c r="I18" s="127">
        <v>4</v>
      </c>
      <c r="J18" s="127">
        <v>4</v>
      </c>
      <c r="K18" s="127">
        <v>4</v>
      </c>
      <c r="L18" s="127">
        <v>4</v>
      </c>
      <c r="M18" s="127">
        <v>1</v>
      </c>
      <c r="N18" s="244">
        <f>Current!O18</f>
        <v>7.55245625</v>
      </c>
      <c r="O18" t="b">
        <f t="shared" si="1"/>
        <v>0</v>
      </c>
      <c r="P18" s="35"/>
      <c r="Q18" s="35"/>
      <c r="R18" s="35"/>
      <c r="S18" s="35"/>
      <c r="T18" s="35"/>
      <c r="U18" s="35"/>
      <c r="V18" s="35"/>
      <c r="W18" s="35"/>
      <c r="X18" s="35"/>
      <c r="Y18" s="35"/>
      <c r="Z18" s="35"/>
      <c r="AA18" s="35"/>
      <c r="AB18" s="35"/>
      <c r="AC18" s="35"/>
      <c r="AD18" s="35"/>
    </row>
    <row r="19" spans="1:30" ht="15">
      <c r="A19" s="275" t="str">
        <f>IF(Current!A19&lt;&gt;"",Current!A19,"")</f>
        <v>Up 21 - Upper Summit Ck</v>
      </c>
      <c r="B19" s="127">
        <v>4</v>
      </c>
      <c r="C19" s="127">
        <v>4</v>
      </c>
      <c r="D19" s="127">
        <v>4</v>
      </c>
      <c r="E19" s="127">
        <v>4</v>
      </c>
      <c r="F19" s="127">
        <v>4</v>
      </c>
      <c r="G19" s="127">
        <v>4</v>
      </c>
      <c r="H19" s="127">
        <v>4</v>
      </c>
      <c r="I19" s="127">
        <v>4</v>
      </c>
      <c r="J19" s="127">
        <v>4</v>
      </c>
      <c r="K19" s="127">
        <v>4</v>
      </c>
      <c r="L19" s="127">
        <v>4</v>
      </c>
      <c r="M19" s="127">
        <v>1</v>
      </c>
      <c r="N19" s="244">
        <f>Current!O19</f>
        <v>3.5798727272727273</v>
      </c>
      <c r="O19" t="b">
        <f t="shared" si="1"/>
        <v>0</v>
      </c>
      <c r="P19" s="35"/>
      <c r="Q19" s="35"/>
      <c r="R19" s="35"/>
      <c r="S19" s="35"/>
      <c r="T19" s="35"/>
      <c r="U19" s="35"/>
      <c r="V19" s="35"/>
      <c r="W19" s="35"/>
      <c r="X19" s="35"/>
      <c r="Y19" s="35"/>
      <c r="Z19" s="35"/>
      <c r="AA19" s="35"/>
      <c r="AB19" s="35"/>
      <c r="AC19" s="35"/>
      <c r="AD19" s="35"/>
    </row>
    <row r="20" spans="1:30" ht="15">
      <c r="A20" s="275" t="str">
        <f>IF(Current!A20&lt;&gt;"",Current!A20,"")</f>
        <v>Up 22 - Logan Valley East (Malh., Boson.&amp; Big)</v>
      </c>
      <c r="B20" s="127">
        <v>4</v>
      </c>
      <c r="C20" s="127">
        <v>4</v>
      </c>
      <c r="D20" s="127">
        <v>4</v>
      </c>
      <c r="E20" s="127">
        <v>4</v>
      </c>
      <c r="F20" s="127">
        <v>4</v>
      </c>
      <c r="G20" s="127">
        <v>4</v>
      </c>
      <c r="H20" s="127">
        <v>4</v>
      </c>
      <c r="I20" s="127">
        <v>4</v>
      </c>
      <c r="J20" s="127">
        <v>4</v>
      </c>
      <c r="K20" s="127">
        <v>4</v>
      </c>
      <c r="L20" s="127">
        <v>4</v>
      </c>
      <c r="M20" s="127">
        <v>1</v>
      </c>
      <c r="N20" s="244">
        <f>Current!O20</f>
        <v>9.930599242424242</v>
      </c>
      <c r="O20" t="b">
        <f t="shared" si="1"/>
        <v>0</v>
      </c>
      <c r="P20" s="35"/>
      <c r="Q20" s="35"/>
      <c r="R20" s="35"/>
      <c r="S20" s="35"/>
      <c r="T20" s="35"/>
      <c r="U20" s="35"/>
      <c r="V20" s="35"/>
      <c r="W20" s="35"/>
      <c r="X20" s="35"/>
      <c r="Y20" s="35"/>
      <c r="Z20" s="35"/>
      <c r="AA20" s="35"/>
      <c r="AB20" s="35"/>
      <c r="AC20" s="35"/>
      <c r="AD20" s="35"/>
    </row>
    <row r="21" spans="1:30" ht="15">
      <c r="A21" s="275" t="str">
        <f>IF(Current!A21&lt;&gt;"",Current!A21,"")</f>
        <v>Up 23 - Upper Bosonberg Ck</v>
      </c>
      <c r="B21" s="127">
        <v>4</v>
      </c>
      <c r="C21" s="127">
        <v>4</v>
      </c>
      <c r="D21" s="127">
        <v>4</v>
      </c>
      <c r="E21" s="127">
        <v>4</v>
      </c>
      <c r="F21" s="127">
        <v>4</v>
      </c>
      <c r="G21" s="127">
        <v>4</v>
      </c>
      <c r="H21" s="127">
        <v>4</v>
      </c>
      <c r="I21" s="127">
        <v>4</v>
      </c>
      <c r="J21" s="127">
        <v>4</v>
      </c>
      <c r="K21" s="127">
        <v>4</v>
      </c>
      <c r="L21" s="127">
        <v>4</v>
      </c>
      <c r="M21" s="127">
        <v>1</v>
      </c>
      <c r="N21" s="244">
        <f>Current!O21</f>
        <v>3.5848660984848486</v>
      </c>
      <c r="O21" t="b">
        <f t="shared" si="1"/>
        <v>0</v>
      </c>
      <c r="P21" s="35"/>
      <c r="Q21" s="35"/>
      <c r="R21" s="35"/>
      <c r="S21" s="35"/>
      <c r="T21" s="35"/>
      <c r="U21" s="35"/>
      <c r="V21" s="35"/>
      <c r="W21" s="35"/>
      <c r="X21" s="35"/>
      <c r="Y21" s="35"/>
      <c r="Z21" s="35"/>
      <c r="AA21" s="35"/>
      <c r="AB21" s="35"/>
      <c r="AC21" s="35"/>
      <c r="AD21" s="35"/>
    </row>
    <row r="22" spans="1:30" ht="15">
      <c r="A22" s="275" t="str">
        <f>IF(Current!A22&lt;&gt;"",Current!A22,"")</f>
        <v>Up 24 - Logan Valley West (Lake, Crooked, McCoy)</v>
      </c>
      <c r="B22" s="127">
        <v>4</v>
      </c>
      <c r="C22" s="127">
        <v>4</v>
      </c>
      <c r="D22" s="127">
        <v>4</v>
      </c>
      <c r="E22" s="127">
        <v>4</v>
      </c>
      <c r="F22" s="127">
        <v>4</v>
      </c>
      <c r="G22" s="127">
        <v>4</v>
      </c>
      <c r="H22" s="127">
        <v>4</v>
      </c>
      <c r="I22" s="127">
        <v>4</v>
      </c>
      <c r="J22" s="127">
        <v>4</v>
      </c>
      <c r="K22" s="127">
        <v>4</v>
      </c>
      <c r="L22" s="127">
        <v>4</v>
      </c>
      <c r="M22" s="127">
        <v>1</v>
      </c>
      <c r="N22" s="244">
        <f>Current!O22</f>
        <v>17.87088712121212</v>
      </c>
      <c r="O22" t="b">
        <f t="shared" si="1"/>
        <v>0</v>
      </c>
      <c r="P22" s="35"/>
      <c r="Q22" s="35"/>
      <c r="R22" s="35"/>
      <c r="S22" s="35"/>
      <c r="T22" s="35"/>
      <c r="U22" s="35"/>
      <c r="V22" s="35"/>
      <c r="W22" s="35"/>
      <c r="X22" s="35"/>
      <c r="Y22" s="35"/>
      <c r="Z22" s="35"/>
      <c r="AA22" s="35"/>
      <c r="AB22" s="35"/>
      <c r="AC22" s="35"/>
      <c r="AD22" s="35"/>
    </row>
    <row r="23" spans="1:30" ht="15">
      <c r="A23" s="275" t="str">
        <f>IF(Current!A23&lt;&gt;"",Current!A23,"")</f>
        <v>Up 25 - Malheur Headwaters</v>
      </c>
      <c r="B23" s="127">
        <v>4</v>
      </c>
      <c r="C23" s="127">
        <v>4</v>
      </c>
      <c r="D23" s="127">
        <v>4</v>
      </c>
      <c r="E23" s="127">
        <v>4</v>
      </c>
      <c r="F23" s="127">
        <v>4</v>
      </c>
      <c r="G23" s="127">
        <v>4</v>
      </c>
      <c r="H23" s="127">
        <v>4</v>
      </c>
      <c r="I23" s="127">
        <v>4</v>
      </c>
      <c r="J23" s="127">
        <v>4</v>
      </c>
      <c r="K23" s="127">
        <v>4</v>
      </c>
      <c r="L23" s="127">
        <v>4</v>
      </c>
      <c r="M23" s="127">
        <v>1</v>
      </c>
      <c r="N23" s="244">
        <f>Current!O23</f>
        <v>25.970542992424242</v>
      </c>
      <c r="O23" t="b">
        <f t="shared" si="1"/>
        <v>0</v>
      </c>
      <c r="P23" s="35"/>
      <c r="Q23" s="35"/>
      <c r="R23" s="35"/>
      <c r="S23" s="35"/>
      <c r="T23" s="35"/>
      <c r="U23" s="35"/>
      <c r="V23" s="35"/>
      <c r="W23" s="35"/>
      <c r="X23" s="35"/>
      <c r="Y23" s="35"/>
      <c r="Z23" s="35"/>
      <c r="AA23" s="35"/>
      <c r="AB23" s="35"/>
      <c r="AC23" s="35"/>
      <c r="AD23" s="35"/>
    </row>
    <row r="24" spans="1:30" ht="15">
      <c r="A24" s="275" t="str">
        <f>IF(Current!A24&lt;&gt;"",Current!A24,"")</f>
        <v>N Fk 01 - N.Fk.Malheur, mouth to Beulah Res.</v>
      </c>
      <c r="B24" s="127">
        <v>4</v>
      </c>
      <c r="C24" s="127">
        <v>4</v>
      </c>
      <c r="D24" s="127">
        <v>4</v>
      </c>
      <c r="E24" s="127">
        <v>4</v>
      </c>
      <c r="F24" s="127">
        <v>4</v>
      </c>
      <c r="G24" s="127">
        <v>4</v>
      </c>
      <c r="H24" s="127">
        <v>4</v>
      </c>
      <c r="I24" s="127">
        <v>4</v>
      </c>
      <c r="J24" s="127">
        <v>4</v>
      </c>
      <c r="K24" s="127">
        <v>4</v>
      </c>
      <c r="L24" s="127">
        <v>4</v>
      </c>
      <c r="M24" s="127">
        <v>1</v>
      </c>
      <c r="N24" s="244">
        <f>Current!O24</f>
        <v>17.985701515151515</v>
      </c>
      <c r="O24" t="b">
        <f aca="true" t="shared" si="2" ref="O24:O30">OR((MAX(B24:L24)&gt;4),MIN(B24:M24)&lt;0,MAX(M24)&gt;2)</f>
        <v>0</v>
      </c>
      <c r="P24" s="35"/>
      <c r="Q24" s="35"/>
      <c r="R24" s="35"/>
      <c r="S24" s="35"/>
      <c r="T24" s="35"/>
      <c r="U24" s="35"/>
      <c r="V24" s="35"/>
      <c r="W24" s="35"/>
      <c r="X24" s="35"/>
      <c r="Y24" s="35"/>
      <c r="Z24" s="35"/>
      <c r="AA24" s="35"/>
      <c r="AB24" s="35"/>
      <c r="AC24" s="35"/>
      <c r="AD24" s="35"/>
    </row>
    <row r="25" spans="1:30" ht="15">
      <c r="A25" s="275" t="str">
        <f>IF(Current!A25&lt;&gt;"",Current!A25,"")</f>
        <v>N Fk 02 - Beulah Res.</v>
      </c>
      <c r="B25" s="127">
        <v>4</v>
      </c>
      <c r="C25" s="127">
        <v>4</v>
      </c>
      <c r="D25" s="127">
        <v>4</v>
      </c>
      <c r="E25" s="127">
        <v>4</v>
      </c>
      <c r="F25" s="127">
        <v>4</v>
      </c>
      <c r="G25" s="127">
        <v>4</v>
      </c>
      <c r="H25" s="127">
        <v>4</v>
      </c>
      <c r="I25" s="127">
        <v>4</v>
      </c>
      <c r="J25" s="127">
        <v>4</v>
      </c>
      <c r="K25" s="127">
        <v>4</v>
      </c>
      <c r="L25" s="127">
        <v>4</v>
      </c>
      <c r="M25" s="127">
        <v>1</v>
      </c>
      <c r="N25" s="244">
        <f>Current!O25</f>
        <v>2.744028219696969</v>
      </c>
      <c r="O25" t="b">
        <f t="shared" si="2"/>
        <v>0</v>
      </c>
      <c r="P25" s="35"/>
      <c r="Q25" s="35"/>
      <c r="R25" s="35"/>
      <c r="S25" s="35"/>
      <c r="T25" s="35"/>
      <c r="U25" s="35"/>
      <c r="V25" s="35"/>
      <c r="W25" s="35"/>
      <c r="X25" s="35"/>
      <c r="Y25" s="35"/>
      <c r="Z25" s="35"/>
      <c r="AA25" s="35"/>
      <c r="AB25" s="35"/>
      <c r="AC25" s="35"/>
      <c r="AD25" s="35"/>
    </row>
    <row r="26" spans="1:30" ht="15">
      <c r="A26" s="275" t="str">
        <f>IF(Current!A26&lt;&gt;"",Current!A26,"")</f>
        <v>N Fk 03 - N.Fk.Malheur, Beulah to Little Malheur</v>
      </c>
      <c r="B26" s="127">
        <v>4</v>
      </c>
      <c r="C26" s="127">
        <v>4</v>
      </c>
      <c r="D26" s="127">
        <v>4</v>
      </c>
      <c r="E26" s="127">
        <v>4</v>
      </c>
      <c r="F26" s="127">
        <v>4</v>
      </c>
      <c r="G26" s="127">
        <v>4</v>
      </c>
      <c r="H26" s="127">
        <v>4</v>
      </c>
      <c r="I26" s="127">
        <v>4</v>
      </c>
      <c r="J26" s="127">
        <v>4</v>
      </c>
      <c r="K26" s="127">
        <v>4</v>
      </c>
      <c r="L26" s="127">
        <v>4</v>
      </c>
      <c r="M26" s="127">
        <v>1</v>
      </c>
      <c r="N26" s="244">
        <f>Current!O26</f>
        <v>8.540641098484848</v>
      </c>
      <c r="O26" t="b">
        <f t="shared" si="2"/>
        <v>0</v>
      </c>
      <c r="P26" s="35"/>
      <c r="Q26" s="35"/>
      <c r="R26" s="35"/>
      <c r="S26" s="35"/>
      <c r="T26" s="35"/>
      <c r="U26" s="35"/>
      <c r="V26" s="35"/>
      <c r="W26" s="35"/>
      <c r="X26" s="35"/>
      <c r="Y26" s="35"/>
      <c r="Z26" s="35"/>
      <c r="AA26" s="35"/>
      <c r="AB26" s="35"/>
      <c r="AC26" s="35"/>
      <c r="AD26" s="35"/>
    </row>
    <row r="27" spans="1:30" ht="15">
      <c r="A27" s="275" t="str">
        <f>IF(Current!A27&lt;&gt;"",Current!A27,"")</f>
        <v>N Fk 04 - N.Fk.Malheur, Little Malheur to Elk Ck</v>
      </c>
      <c r="B27" s="127">
        <v>4</v>
      </c>
      <c r="C27" s="127">
        <v>4</v>
      </c>
      <c r="D27" s="127">
        <v>4</v>
      </c>
      <c r="E27" s="127">
        <v>4</v>
      </c>
      <c r="F27" s="127">
        <v>4</v>
      </c>
      <c r="G27" s="127">
        <v>4</v>
      </c>
      <c r="H27" s="127">
        <v>4</v>
      </c>
      <c r="I27" s="127">
        <v>4</v>
      </c>
      <c r="J27" s="127">
        <v>4</v>
      </c>
      <c r="K27" s="127">
        <v>4</v>
      </c>
      <c r="L27" s="127">
        <v>4</v>
      </c>
      <c r="M27" s="127">
        <v>1</v>
      </c>
      <c r="N27" s="244">
        <f>Current!O27</f>
        <v>20.43969981060606</v>
      </c>
      <c r="O27" t="b">
        <f t="shared" si="2"/>
        <v>0</v>
      </c>
      <c r="P27" s="35"/>
      <c r="Q27" s="35"/>
      <c r="R27" s="35"/>
      <c r="S27" s="35"/>
      <c r="T27" s="35"/>
      <c r="U27" s="35"/>
      <c r="V27" s="35"/>
      <c r="W27" s="35"/>
      <c r="X27" s="35"/>
      <c r="Y27" s="35"/>
      <c r="Z27" s="35"/>
      <c r="AA27" s="35"/>
      <c r="AB27" s="35"/>
      <c r="AC27" s="35"/>
      <c r="AD27" s="35"/>
    </row>
    <row r="28" spans="1:30" ht="15">
      <c r="A28" s="275" t="str">
        <f>IF(Current!A28&lt;&gt;"",Current!A28,"")</f>
        <v>N Fk 05 - Lower Crane Ck / Little Crane Ck</v>
      </c>
      <c r="B28" s="127">
        <v>4</v>
      </c>
      <c r="C28" s="127">
        <v>4</v>
      </c>
      <c r="D28" s="127">
        <v>4</v>
      </c>
      <c r="E28" s="127">
        <v>4</v>
      </c>
      <c r="F28" s="127">
        <v>4</v>
      </c>
      <c r="G28" s="127">
        <v>4</v>
      </c>
      <c r="H28" s="127">
        <v>4</v>
      </c>
      <c r="I28" s="127">
        <v>4</v>
      </c>
      <c r="J28" s="127">
        <v>4</v>
      </c>
      <c r="K28" s="127">
        <v>4</v>
      </c>
      <c r="L28" s="127">
        <v>4</v>
      </c>
      <c r="M28" s="127">
        <v>1</v>
      </c>
      <c r="N28" s="244">
        <f>Current!O28</f>
        <v>8.041448106060605</v>
      </c>
      <c r="O28" t="b">
        <f t="shared" si="2"/>
        <v>0</v>
      </c>
      <c r="P28" s="35"/>
      <c r="Q28" s="35"/>
      <c r="R28" s="35"/>
      <c r="S28" s="35"/>
      <c r="T28" s="35"/>
      <c r="U28" s="35"/>
      <c r="V28" s="35"/>
      <c r="W28" s="35"/>
      <c r="X28" s="35"/>
      <c r="Y28" s="35"/>
      <c r="Z28" s="35"/>
      <c r="AA28" s="35"/>
      <c r="AB28" s="35"/>
      <c r="AC28" s="35"/>
      <c r="AD28" s="35"/>
    </row>
    <row r="29" spans="1:30" ht="15">
      <c r="A29" s="275" t="str">
        <f>IF(Current!A29&lt;&gt;"",Current!A29,"")</f>
        <v>N Fk 06 - Crane Ck Tribs</v>
      </c>
      <c r="B29" s="127">
        <v>4</v>
      </c>
      <c r="C29" s="127">
        <v>4</v>
      </c>
      <c r="D29" s="127">
        <v>4</v>
      </c>
      <c r="E29" s="127">
        <v>4</v>
      </c>
      <c r="F29" s="127">
        <v>4</v>
      </c>
      <c r="G29" s="127">
        <v>4</v>
      </c>
      <c r="H29" s="127">
        <v>4</v>
      </c>
      <c r="I29" s="127">
        <v>4</v>
      </c>
      <c r="J29" s="127">
        <v>4</v>
      </c>
      <c r="K29" s="127">
        <v>4</v>
      </c>
      <c r="L29" s="127">
        <v>4</v>
      </c>
      <c r="M29" s="127">
        <v>1</v>
      </c>
      <c r="N29" s="244">
        <f>Current!O29</f>
        <v>16.556354924242424</v>
      </c>
      <c r="O29" t="b">
        <f t="shared" si="2"/>
        <v>0</v>
      </c>
      <c r="P29" s="35"/>
      <c r="Q29" s="35"/>
      <c r="R29" s="35"/>
      <c r="S29" s="35"/>
      <c r="T29" s="35"/>
      <c r="U29" s="35"/>
      <c r="V29" s="35"/>
      <c r="W29" s="35"/>
      <c r="X29" s="35"/>
      <c r="Y29" s="35"/>
      <c r="Z29" s="35"/>
      <c r="AA29" s="35"/>
      <c r="AB29" s="35"/>
      <c r="AC29" s="35"/>
      <c r="AD29" s="35"/>
    </row>
    <row r="30" spans="1:30" ht="15">
      <c r="A30" s="275" t="str">
        <f>IF(Current!A30&lt;&gt;"",Current!A30,"")</f>
        <v>N Fk 08 - N.Fk.Malheur headwaters &amp; tribs</v>
      </c>
      <c r="B30" s="127">
        <v>4</v>
      </c>
      <c r="C30" s="127">
        <v>4</v>
      </c>
      <c r="D30" s="127">
        <v>4</v>
      </c>
      <c r="E30" s="127">
        <v>4</v>
      </c>
      <c r="F30" s="127">
        <v>4</v>
      </c>
      <c r="G30" s="127">
        <v>4</v>
      </c>
      <c r="H30" s="127">
        <v>4</v>
      </c>
      <c r="I30" s="127">
        <v>4</v>
      </c>
      <c r="J30" s="127">
        <v>4</v>
      </c>
      <c r="K30" s="127">
        <v>4</v>
      </c>
      <c r="L30" s="127">
        <v>4</v>
      </c>
      <c r="M30" s="127">
        <v>1</v>
      </c>
      <c r="N30" s="244">
        <f>Current!O30</f>
        <v>34.42057045454546</v>
      </c>
      <c r="O30" t="b">
        <f t="shared" si="2"/>
        <v>0</v>
      </c>
      <c r="P30" s="35"/>
      <c r="Q30" s="35"/>
      <c r="R30" s="35"/>
      <c r="S30" s="35"/>
      <c r="T30" s="35"/>
      <c r="U30" s="35"/>
      <c r="V30" s="35"/>
      <c r="W30" s="35"/>
      <c r="X30" s="35"/>
      <c r="Y30" s="35"/>
      <c r="Z30" s="35"/>
      <c r="AA30" s="35"/>
      <c r="AB30" s="35"/>
      <c r="AC30" s="35"/>
      <c r="AD30" s="35"/>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sheetData>
  <mergeCells count="8">
    <mergeCell ref="F3:N7"/>
    <mergeCell ref="B3:D3"/>
    <mergeCell ref="B4:D4"/>
    <mergeCell ref="A1:D1"/>
    <mergeCell ref="B5:D5"/>
    <mergeCell ref="B6:D6"/>
    <mergeCell ref="B7:D7"/>
    <mergeCell ref="B2:D2"/>
  </mergeCells>
  <conditionalFormatting sqref="O12:O30 M8:M9">
    <cfRule type="cellIs" priority="1" dxfId="3" operator="equal" stopIfTrue="1">
      <formula>FALSE</formula>
    </cfRule>
    <cfRule type="cellIs" priority="2" dxfId="4" operator="equal" stopIfTrue="1">
      <formula>TRUE</formula>
    </cfRule>
  </conditionalFormatting>
  <conditionalFormatting sqref="M10">
    <cfRule type="cellIs" priority="3" dxfId="4" operator="equal" stopIfTrue="1">
      <formula>FALSE</formula>
    </cfRule>
    <cfRule type="cellIs" priority="4" dxfId="3" operator="equal" stopIfTrue="1">
      <formula>TRUE</formula>
    </cfRule>
  </conditionalFormatting>
  <conditionalFormatting sqref="B8:L8">
    <cfRule type="cellIs" priority="5" dxfId="3" operator="equal" stopIfTrue="1">
      <formula>FALSE</formula>
    </cfRule>
    <cfRule type="cellIs" priority="6" dxfId="4" operator="equal" stopIfTrue="1">
      <formula>TRUE</formula>
    </cfRule>
  </conditionalFormatting>
  <hyperlinks>
    <hyperlink ref="A8" location="Definitions!A1" display="Definitions"/>
  </hyperlink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I22"/>
  <sheetViews>
    <sheetView zoomScale="75" zoomScaleNormal="75" workbookViewId="0" topLeftCell="A1">
      <selection activeCell="B10" sqref="B10:E20"/>
    </sheetView>
  </sheetViews>
  <sheetFormatPr defaultColWidth="9.00390625" defaultRowHeight="15"/>
  <cols>
    <col min="1" max="1" width="23.75390625" style="0" customWidth="1"/>
    <col min="2" max="2" width="15.00390625" style="0" customWidth="1"/>
    <col min="3" max="3" width="13.25390625" style="0" customWidth="1"/>
    <col min="4" max="4" width="11.50390625" style="0" customWidth="1"/>
    <col min="5" max="5" width="13.00390625" style="0" customWidth="1"/>
  </cols>
  <sheetData>
    <row r="1" ht="27">
      <c r="C1" s="1" t="s">
        <v>107</v>
      </c>
    </row>
    <row r="2" spans="2:5" ht="24">
      <c r="B2" s="5" t="str">
        <f>CONCATENATE("Focal Species: ",Setup!$C$8," in ",Setup!$C$7)</f>
        <v>Focal Species: Bull Trout in Malheur Subbasin</v>
      </c>
      <c r="C2" s="6"/>
      <c r="D2" s="5"/>
      <c r="E2" s="108"/>
    </row>
    <row r="4" ht="15.75" thickBot="1"/>
    <row r="5" spans="1:9" ht="20.25" thickBot="1">
      <c r="A5" s="119"/>
      <c r="B5" s="120" t="s">
        <v>139</v>
      </c>
      <c r="C5" s="121" t="s">
        <v>140</v>
      </c>
      <c r="D5" s="122" t="s">
        <v>141</v>
      </c>
      <c r="E5" s="206" t="s">
        <v>1</v>
      </c>
      <c r="F5" s="249" t="s">
        <v>162</v>
      </c>
      <c r="H5" s="221"/>
      <c r="I5" t="s">
        <v>163</v>
      </c>
    </row>
    <row r="6" spans="1:9" ht="20.25" thickBot="1">
      <c r="A6" s="119"/>
      <c r="B6" s="152"/>
      <c r="C6" s="153"/>
      <c r="D6" s="154"/>
      <c r="E6" s="205"/>
      <c r="H6" s="222"/>
      <c r="I6" s="223" t="s">
        <v>164</v>
      </c>
    </row>
    <row r="7" spans="1:6" s="159" customFormat="1" ht="18.75" customHeight="1" thickBot="1">
      <c r="A7" s="158" t="s">
        <v>152</v>
      </c>
      <c r="B7" s="207">
        <v>3.5</v>
      </c>
      <c r="C7" s="208">
        <v>4</v>
      </c>
      <c r="D7" s="209">
        <v>3.5</v>
      </c>
      <c r="E7" s="210">
        <v>2</v>
      </c>
      <c r="F7" s="204" t="b">
        <f>OR((MAX(B7:E7)&gt;4),MIN(B7:E7)&lt;1)</f>
        <v>0</v>
      </c>
    </row>
    <row r="8" spans="1:5" s="159" customFormat="1" ht="18.75" customHeight="1">
      <c r="A8" s="160"/>
      <c r="B8" s="211"/>
      <c r="C8" s="212"/>
      <c r="D8" s="213"/>
      <c r="E8" s="214"/>
    </row>
    <row r="9" spans="1:5" s="159" customFormat="1" ht="18.75" customHeight="1" thickBot="1">
      <c r="A9" s="80" t="s">
        <v>42</v>
      </c>
      <c r="B9" s="215"/>
      <c r="C9" s="253"/>
      <c r="D9" s="254"/>
      <c r="E9" s="216"/>
    </row>
    <row r="10" spans="1:6" s="159" customFormat="1" ht="20.25" customHeight="1" thickBot="1">
      <c r="A10" s="188" t="s">
        <v>4</v>
      </c>
      <c r="B10" s="217">
        <v>2</v>
      </c>
      <c r="C10" s="217">
        <v>2</v>
      </c>
      <c r="D10" s="217">
        <v>2</v>
      </c>
      <c r="E10" s="218">
        <v>0.5</v>
      </c>
      <c r="F10" t="b">
        <f aca="true" t="shared" si="0" ref="F10:F20">OR((MAX(B10:E10)&gt;4),MIN(B10:E10)&lt;0)</f>
        <v>0</v>
      </c>
    </row>
    <row r="11" spans="1:6" s="159" customFormat="1" ht="20.25" thickBot="1">
      <c r="A11" s="189" t="s">
        <v>54</v>
      </c>
      <c r="B11" s="217">
        <v>2</v>
      </c>
      <c r="C11" s="217">
        <v>2</v>
      </c>
      <c r="D11" s="217">
        <v>2</v>
      </c>
      <c r="E11" s="217">
        <v>1</v>
      </c>
      <c r="F11" t="b">
        <f t="shared" si="0"/>
        <v>0</v>
      </c>
    </row>
    <row r="12" spans="1:6" s="159" customFormat="1" ht="20.25" thickBot="1">
      <c r="A12" s="189" t="s">
        <v>5</v>
      </c>
      <c r="B12" s="217">
        <v>2</v>
      </c>
      <c r="C12" s="217">
        <v>2</v>
      </c>
      <c r="D12" s="217">
        <v>2</v>
      </c>
      <c r="E12" s="217">
        <v>0.75</v>
      </c>
      <c r="F12" t="b">
        <f t="shared" si="0"/>
        <v>0</v>
      </c>
    </row>
    <row r="13" spans="1:6" s="159" customFormat="1" ht="20.25" thickBot="1">
      <c r="A13" s="189" t="s">
        <v>25</v>
      </c>
      <c r="B13" s="217">
        <v>2</v>
      </c>
      <c r="C13" s="217">
        <v>1.5</v>
      </c>
      <c r="D13" s="217">
        <v>1.5</v>
      </c>
      <c r="E13" s="217">
        <v>0</v>
      </c>
      <c r="F13" t="b">
        <f t="shared" si="0"/>
        <v>0</v>
      </c>
    </row>
    <row r="14" spans="1:6" s="159" customFormat="1" ht="20.25" thickBot="1">
      <c r="A14" s="189" t="s">
        <v>7</v>
      </c>
      <c r="B14" s="217">
        <v>2</v>
      </c>
      <c r="C14" s="217">
        <v>1</v>
      </c>
      <c r="D14" s="217">
        <v>1</v>
      </c>
      <c r="E14" s="217">
        <v>1.5</v>
      </c>
      <c r="F14" t="b">
        <f t="shared" si="0"/>
        <v>0</v>
      </c>
    </row>
    <row r="15" spans="1:6" s="159" customFormat="1" ht="20.25" thickBot="1">
      <c r="A15" s="189" t="s">
        <v>8</v>
      </c>
      <c r="B15" s="217">
        <v>2</v>
      </c>
      <c r="C15" s="217">
        <v>2</v>
      </c>
      <c r="D15" s="217">
        <v>0.5</v>
      </c>
      <c r="E15" s="217">
        <v>2</v>
      </c>
      <c r="F15" t="b">
        <f t="shared" si="0"/>
        <v>0</v>
      </c>
    </row>
    <row r="16" spans="1:6" s="159" customFormat="1" ht="20.25" thickBot="1">
      <c r="A16" s="189" t="s">
        <v>9</v>
      </c>
      <c r="B16" s="217">
        <v>1</v>
      </c>
      <c r="C16" s="217">
        <v>2</v>
      </c>
      <c r="D16" s="217">
        <v>0</v>
      </c>
      <c r="E16" s="217">
        <v>1</v>
      </c>
      <c r="F16" t="b">
        <f t="shared" si="0"/>
        <v>0</v>
      </c>
    </row>
    <row r="17" spans="1:6" s="159" customFormat="1" ht="20.25" thickBot="1">
      <c r="A17" s="189" t="s">
        <v>132</v>
      </c>
      <c r="B17" s="217">
        <v>2</v>
      </c>
      <c r="C17" s="217">
        <v>0</v>
      </c>
      <c r="D17" s="217">
        <v>2</v>
      </c>
      <c r="E17" s="217">
        <v>0</v>
      </c>
      <c r="F17" t="b">
        <f t="shared" si="0"/>
        <v>0</v>
      </c>
    </row>
    <row r="18" spans="1:6" s="159" customFormat="1" ht="20.25" thickBot="1">
      <c r="A18" s="189" t="s">
        <v>133</v>
      </c>
      <c r="B18" s="217">
        <v>2</v>
      </c>
      <c r="C18" s="217">
        <v>2</v>
      </c>
      <c r="D18" s="217">
        <v>0</v>
      </c>
      <c r="E18" s="217">
        <v>0</v>
      </c>
      <c r="F18" t="b">
        <f t="shared" si="0"/>
        <v>0</v>
      </c>
    </row>
    <row r="19" spans="1:6" s="159" customFormat="1" ht="20.25" thickBot="1">
      <c r="A19" s="190" t="s">
        <v>10</v>
      </c>
      <c r="B19" s="217">
        <v>0</v>
      </c>
      <c r="C19" s="217">
        <v>1</v>
      </c>
      <c r="D19" s="217">
        <v>1</v>
      </c>
      <c r="E19" s="217">
        <v>1</v>
      </c>
      <c r="F19" t="b">
        <f t="shared" si="0"/>
        <v>0</v>
      </c>
    </row>
    <row r="20" spans="1:6" s="159" customFormat="1" ht="20.25" thickBot="1">
      <c r="A20" s="252" t="s">
        <v>2</v>
      </c>
      <c r="B20" s="217">
        <v>0</v>
      </c>
      <c r="C20" s="217">
        <v>0</v>
      </c>
      <c r="D20" s="217">
        <v>1</v>
      </c>
      <c r="E20" s="217">
        <v>2</v>
      </c>
      <c r="F20" t="b">
        <f t="shared" si="0"/>
        <v>0</v>
      </c>
    </row>
    <row r="22" spans="1:5" ht="19.5">
      <c r="A22" s="193" t="s">
        <v>162</v>
      </c>
      <c r="B22" t="b">
        <f>OR((MAX(B10:B20)&gt;2),MIN(B10:B20)&lt;0)</f>
        <v>0</v>
      </c>
      <c r="C22" t="b">
        <f>OR((MAX(C10:C20)&gt;2),MIN(C10:C20)&lt;0)</f>
        <v>0</v>
      </c>
      <c r="D22" t="b">
        <f>OR((MAX(D10:D20)&gt;2),MIN(D10:D20)&lt;0)</f>
        <v>0</v>
      </c>
      <c r="E22" t="b">
        <f>OR((MAX(E10:E20)&gt;2),MIN(E10:E20)&lt;0)</f>
        <v>0</v>
      </c>
    </row>
  </sheetData>
  <sheetProtection password="F039" sheet="1" objects="1" scenarios="1"/>
  <conditionalFormatting sqref="F10:F20 F7 B22:E22">
    <cfRule type="cellIs" priority="1" dxfId="3" operator="equal" stopIfTrue="1">
      <formula>FALSE</formula>
    </cfRule>
    <cfRule type="cellIs" priority="2" dxfId="4" operator="equal" stopIfTrue="1">
      <formula>TRUE</formula>
    </cfRule>
  </conditionalFormatting>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Y25"/>
  <sheetViews>
    <sheetView showGridLines="0" showOutlineSymbols="0" zoomScale="65" zoomScaleNormal="65" workbookViewId="0" topLeftCell="A1">
      <selection activeCell="D2" sqref="D2"/>
    </sheetView>
  </sheetViews>
  <sheetFormatPr defaultColWidth="9.00390625" defaultRowHeight="15"/>
  <cols>
    <col min="1" max="1" width="41.25390625" style="0" bestFit="1" customWidth="1"/>
    <col min="2" max="2" width="11.875" style="0" customWidth="1"/>
    <col min="3" max="3" width="11.25390625" style="0" bestFit="1" customWidth="1"/>
    <col min="4" max="6" width="9.625" style="0" customWidth="1"/>
    <col min="7" max="7" width="9.875" style="0" customWidth="1"/>
    <col min="8" max="8" width="11.125" style="0" customWidth="1"/>
    <col min="9" max="9" width="10.125" style="0" customWidth="1"/>
    <col min="10" max="11" width="9.625" style="0" customWidth="1"/>
    <col min="12" max="13" width="9.125" style="0" customWidth="1"/>
    <col min="14" max="15" width="3.125" style="0" customWidth="1"/>
    <col min="16" max="16" width="3.50390625" style="0" customWidth="1"/>
    <col min="17" max="17" width="6.25390625" style="0" customWidth="1"/>
    <col min="18" max="18" width="10.375" style="0" customWidth="1"/>
    <col min="19" max="19" width="10.625" style="0" customWidth="1"/>
  </cols>
  <sheetData>
    <row r="1" spans="1:14" ht="27">
      <c r="A1" s="163" t="s">
        <v>154</v>
      </c>
      <c r="E1" s="1" t="s">
        <v>158</v>
      </c>
      <c r="H1" s="4"/>
      <c r="M1" s="221"/>
      <c r="N1" t="s">
        <v>163</v>
      </c>
    </row>
    <row r="2" spans="1:14" ht="24">
      <c r="A2" s="84" t="s">
        <v>155</v>
      </c>
      <c r="D2" s="5" t="str">
        <f>CONCATENATE("Focal Species: ",Setup!$C$8," in ",Setup!$C$7)</f>
        <v>Focal Species: Bull Trout in Malheur Subbasin</v>
      </c>
      <c r="G2" s="5"/>
      <c r="H2" s="5"/>
      <c r="I2" s="5"/>
      <c r="J2" s="5"/>
      <c r="K2" s="5"/>
      <c r="M2" s="222"/>
      <c r="N2" s="223" t="s">
        <v>164</v>
      </c>
    </row>
    <row r="3" spans="1:18" ht="19.5">
      <c r="A3" s="123" t="s">
        <v>156</v>
      </c>
      <c r="E3" s="80" t="s">
        <v>153</v>
      </c>
      <c r="G3" s="79"/>
      <c r="H3" s="79"/>
      <c r="I3" s="79"/>
      <c r="J3" s="79"/>
      <c r="K3" s="79"/>
      <c r="L3" s="79"/>
      <c r="M3" s="79"/>
      <c r="N3" s="79"/>
      <c r="O3" s="79"/>
      <c r="P3" s="79"/>
      <c r="Q3" s="79"/>
      <c r="R3" s="79"/>
    </row>
    <row r="4" spans="1:14" ht="15.75" thickBot="1">
      <c r="A4" s="123" t="s">
        <v>157</v>
      </c>
      <c r="B4" t="b">
        <f>OR((MAX(B7:B25)&gt;1),MIN(B7:B25)&lt;0)</f>
        <v>0</v>
      </c>
      <c r="C4" t="b">
        <f>OR((MAX(C7:C25)&gt;2),MIN(C7:C25)&lt;0)</f>
        <v>0</v>
      </c>
      <c r="D4" t="b">
        <f>OR((MAX(D7:D25)&gt;2),MIN(D7:D25)&lt;0)</f>
        <v>0</v>
      </c>
      <c r="E4" t="b">
        <f>OR((MAX(E7:E25)&gt;2),MIN(E7:E25)&lt;0)</f>
        <v>0</v>
      </c>
      <c r="F4" t="b">
        <f>OR((MAX(F7:F25)&gt;2),MIN(F7:F25)&lt;0)</f>
        <v>0</v>
      </c>
      <c r="G4" t="b">
        <f>OR((MAX(G7:G25)&gt;2),MIN(G7:G25)&lt;0)</f>
        <v>0</v>
      </c>
      <c r="H4" t="b">
        <f>OR((MAX(H7:H25)&gt;1),MIN(H7:H25)&lt;0)</f>
        <v>0</v>
      </c>
      <c r="I4" t="b">
        <f>OR((MAX(I7:I25)&gt;2),MIN(I7:I25)&lt;0)</f>
        <v>0</v>
      </c>
      <c r="J4" t="b">
        <f>OR((MAX(J7:J25)&gt;2),MIN(J7:J25)&lt;0)</f>
        <v>0</v>
      </c>
      <c r="K4" t="b">
        <f>OR((MAX(K7:K25)&gt;2),MIN(K7:K25)&lt;0)</f>
        <v>0</v>
      </c>
      <c r="L4" t="b">
        <f>OR((MAX(L7:L25)&gt;2),MIN(L7:L25)&lt;0)</f>
        <v>0</v>
      </c>
      <c r="M4" t="b">
        <f>OR((MAX(M7:M25)&gt;2),MIN(M7:M25)&lt;0)</f>
        <v>0</v>
      </c>
      <c r="N4" t="s">
        <v>162</v>
      </c>
    </row>
    <row r="5" spans="2:19" ht="20.25" thickBot="1">
      <c r="B5" s="191" t="s">
        <v>161</v>
      </c>
      <c r="C5" s="321" t="s">
        <v>138</v>
      </c>
      <c r="D5" s="316"/>
      <c r="E5" s="316"/>
      <c r="F5" s="316"/>
      <c r="G5" s="317"/>
      <c r="H5" s="192" t="s">
        <v>161</v>
      </c>
      <c r="I5" s="322" t="s">
        <v>137</v>
      </c>
      <c r="J5" s="323"/>
      <c r="K5" s="323"/>
      <c r="L5" s="323"/>
      <c r="M5" s="316"/>
      <c r="N5" t="s">
        <v>17</v>
      </c>
      <c r="R5" s="311" t="s">
        <v>144</v>
      </c>
      <c r="S5" s="311"/>
    </row>
    <row r="6" spans="1:25" ht="78.75" thickBot="1">
      <c r="A6" s="112" t="s">
        <v>120</v>
      </c>
      <c r="B6" s="162" t="s">
        <v>146</v>
      </c>
      <c r="C6" s="115" t="s">
        <v>136</v>
      </c>
      <c r="D6" s="116" t="s">
        <v>135</v>
      </c>
      <c r="E6" s="117" t="s">
        <v>134</v>
      </c>
      <c r="F6" s="3" t="s">
        <v>1</v>
      </c>
      <c r="G6" s="118" t="s">
        <v>131</v>
      </c>
      <c r="H6" s="155" t="s">
        <v>147</v>
      </c>
      <c r="I6" s="115" t="s">
        <v>136</v>
      </c>
      <c r="J6" s="116" t="s">
        <v>135</v>
      </c>
      <c r="K6" s="117" t="s">
        <v>134</v>
      </c>
      <c r="L6" s="3" t="s">
        <v>1</v>
      </c>
      <c r="M6" s="118" t="s">
        <v>131</v>
      </c>
      <c r="N6" s="315" t="s">
        <v>108</v>
      </c>
      <c r="O6" s="316"/>
      <c r="P6" s="317"/>
      <c r="Q6" s="203" t="s">
        <v>162</v>
      </c>
      <c r="R6" s="111"/>
      <c r="S6" s="150" t="s">
        <v>127</v>
      </c>
      <c r="T6" s="150" t="s">
        <v>128</v>
      </c>
      <c r="U6" s="111"/>
      <c r="V6" s="111"/>
      <c r="W6" s="111"/>
      <c r="X6" s="111"/>
      <c r="Y6" s="111"/>
    </row>
    <row r="7" spans="1:20" ht="16.5">
      <c r="A7" s="283" t="str">
        <f>IF(Current!A12&lt;&gt;"",Current!A12,"")</f>
        <v>Main 01 - Malheur R., Mouth to Namorf</v>
      </c>
      <c r="B7" s="256">
        <v>0</v>
      </c>
      <c r="C7" s="178">
        <v>0</v>
      </c>
      <c r="D7" s="183">
        <v>0</v>
      </c>
      <c r="E7" s="184">
        <v>0</v>
      </c>
      <c r="F7" s="183">
        <v>0</v>
      </c>
      <c r="G7" s="185">
        <v>1</v>
      </c>
      <c r="H7" s="256">
        <v>1</v>
      </c>
      <c r="I7" s="178">
        <v>0</v>
      </c>
      <c r="J7" s="183">
        <v>0</v>
      </c>
      <c r="K7" s="184">
        <v>1</v>
      </c>
      <c r="L7" s="183">
        <v>2</v>
      </c>
      <c r="M7" s="113">
        <v>1</v>
      </c>
      <c r="N7" s="318" t="s">
        <v>203</v>
      </c>
      <c r="O7" s="319"/>
      <c r="P7" s="320"/>
      <c r="Q7" t="b">
        <f>OR(MAX(C7:G7,I7:M7)&gt;2,MIN(B7:M7)&lt;0,MAX(B7,H7)&gt;1)</f>
        <v>0</v>
      </c>
      <c r="S7">
        <f>SUM(C7:F7)</f>
        <v>0</v>
      </c>
      <c r="T7">
        <f>SUM(I7:L7)</f>
        <v>3</v>
      </c>
    </row>
    <row r="8" spans="1:20" ht="16.5">
      <c r="A8" s="283" t="str">
        <f>IF(Current!A13&lt;&gt;"",Current!A13,"")</f>
        <v>Main 02 - Malheur R., Namorf to Warm Spr.</v>
      </c>
      <c r="B8" s="256">
        <v>0</v>
      </c>
      <c r="C8" s="181">
        <v>0</v>
      </c>
      <c r="D8" s="179">
        <v>0</v>
      </c>
      <c r="E8" s="180">
        <v>0</v>
      </c>
      <c r="F8" s="179">
        <v>0</v>
      </c>
      <c r="G8" s="114">
        <v>1</v>
      </c>
      <c r="H8" s="256">
        <v>1</v>
      </c>
      <c r="I8" s="181">
        <v>0</v>
      </c>
      <c r="J8" s="179">
        <v>0</v>
      </c>
      <c r="K8" s="180">
        <v>1</v>
      </c>
      <c r="L8" s="179">
        <v>2</v>
      </c>
      <c r="M8" s="113">
        <v>1</v>
      </c>
      <c r="N8" s="312" t="s">
        <v>203</v>
      </c>
      <c r="O8" s="313"/>
      <c r="P8" s="314"/>
      <c r="Q8" t="b">
        <f aca="true" t="shared" si="0" ref="Q8:Q25">OR(MAX(C8:G8,I8:M8)&gt;2,MIN(B8:M8)&lt;0,MAX(B8,H8)&gt;1)</f>
        <v>0</v>
      </c>
      <c r="S8">
        <f aca="true" t="shared" si="1" ref="S8:S25">SUM(C8:F8)</f>
        <v>0</v>
      </c>
      <c r="T8">
        <f aca="true" t="shared" si="2" ref="T8:T25">SUM(I8:L8)</f>
        <v>3</v>
      </c>
    </row>
    <row r="9" spans="1:20" ht="16.5">
      <c r="A9" s="283" t="str">
        <f>IF(Current!A14&lt;&gt;"",Current!A14,"")</f>
        <v>Up 01 - Warm Springs reservoir</v>
      </c>
      <c r="B9" s="256">
        <v>0</v>
      </c>
      <c r="C9" s="182">
        <v>0</v>
      </c>
      <c r="D9" s="186">
        <v>0</v>
      </c>
      <c r="E9" s="187">
        <v>0</v>
      </c>
      <c r="F9" s="186">
        <v>0</v>
      </c>
      <c r="G9" s="101">
        <v>1</v>
      </c>
      <c r="H9" s="256">
        <v>1</v>
      </c>
      <c r="I9" s="182">
        <v>0</v>
      </c>
      <c r="J9" s="186">
        <v>0</v>
      </c>
      <c r="K9" s="187">
        <v>1</v>
      </c>
      <c r="L9" s="186">
        <v>2</v>
      </c>
      <c r="M9" s="113">
        <v>1</v>
      </c>
      <c r="N9" s="312" t="s">
        <v>203</v>
      </c>
      <c r="O9" s="313"/>
      <c r="P9" s="314"/>
      <c r="Q9" t="b">
        <f t="shared" si="0"/>
        <v>0</v>
      </c>
      <c r="S9">
        <f t="shared" si="1"/>
        <v>0</v>
      </c>
      <c r="T9">
        <f t="shared" si="2"/>
        <v>3</v>
      </c>
    </row>
    <row r="10" spans="1:20" ht="16.5">
      <c r="A10" s="283" t="str">
        <f>IF(Current!A15&lt;&gt;"",Current!A15,"")</f>
        <v>Up 02 - Malheur R., WS Res ~ Griffin Ck</v>
      </c>
      <c r="B10" s="256">
        <v>0</v>
      </c>
      <c r="C10" s="182">
        <v>0</v>
      </c>
      <c r="D10" s="186">
        <v>0</v>
      </c>
      <c r="E10" s="187">
        <v>0</v>
      </c>
      <c r="F10" s="186">
        <v>0</v>
      </c>
      <c r="G10" s="101">
        <v>1</v>
      </c>
      <c r="H10" s="256">
        <v>1</v>
      </c>
      <c r="I10" s="182">
        <v>0</v>
      </c>
      <c r="J10" s="186">
        <v>0</v>
      </c>
      <c r="K10" s="187">
        <v>1</v>
      </c>
      <c r="L10" s="186">
        <v>2</v>
      </c>
      <c r="M10" s="113">
        <v>1</v>
      </c>
      <c r="N10" s="312" t="s">
        <v>203</v>
      </c>
      <c r="O10" s="313"/>
      <c r="P10" s="314"/>
      <c r="Q10" t="b">
        <f t="shared" si="0"/>
        <v>0</v>
      </c>
      <c r="S10">
        <f t="shared" si="1"/>
        <v>0</v>
      </c>
      <c r="T10">
        <f t="shared" si="2"/>
        <v>3</v>
      </c>
    </row>
    <row r="11" spans="1:20" ht="16.5">
      <c r="A11" s="282" t="str">
        <f>IF(Current!A16&lt;&gt;"",Current!A16,"")</f>
        <v>Up 03 - Malheur R., ~Griffin Ck ~Bosonburg Ck</v>
      </c>
      <c r="B11" s="256">
        <v>0.35</v>
      </c>
      <c r="C11" s="182">
        <v>0</v>
      </c>
      <c r="D11" s="186">
        <v>0.5</v>
      </c>
      <c r="E11" s="187">
        <v>2</v>
      </c>
      <c r="F11" s="186">
        <v>2</v>
      </c>
      <c r="G11" s="101">
        <v>2</v>
      </c>
      <c r="H11" s="256">
        <v>1</v>
      </c>
      <c r="I11" s="182">
        <v>0</v>
      </c>
      <c r="J11" s="186">
        <v>1</v>
      </c>
      <c r="K11" s="187">
        <v>2</v>
      </c>
      <c r="L11" s="186">
        <v>2</v>
      </c>
      <c r="M11" s="113">
        <v>1</v>
      </c>
      <c r="N11" s="312" t="s">
        <v>203</v>
      </c>
      <c r="O11" s="313"/>
      <c r="P11" s="314"/>
      <c r="Q11" t="b">
        <f t="shared" si="0"/>
        <v>0</v>
      </c>
      <c r="S11">
        <f t="shared" si="1"/>
        <v>4.5</v>
      </c>
      <c r="T11">
        <f t="shared" si="2"/>
        <v>5</v>
      </c>
    </row>
    <row r="12" spans="1:20" ht="16.5">
      <c r="A12" s="282" t="str">
        <f>IF(Current!A17&lt;&gt;"",Current!A17,"")</f>
        <v>Up 19 - Lower Summit Ck, Larch Ck</v>
      </c>
      <c r="B12" s="256">
        <v>0</v>
      </c>
      <c r="C12" s="182">
        <v>0</v>
      </c>
      <c r="D12" s="186">
        <v>0</v>
      </c>
      <c r="E12" s="187">
        <v>0</v>
      </c>
      <c r="F12" s="186">
        <v>0</v>
      </c>
      <c r="G12" s="101">
        <v>2</v>
      </c>
      <c r="H12" s="256">
        <v>0.81</v>
      </c>
      <c r="I12" s="182">
        <v>0</v>
      </c>
      <c r="J12" s="186">
        <v>1</v>
      </c>
      <c r="K12" s="187">
        <v>2</v>
      </c>
      <c r="L12" s="186">
        <v>2</v>
      </c>
      <c r="M12" s="113">
        <v>1</v>
      </c>
      <c r="N12" s="312" t="s">
        <v>203</v>
      </c>
      <c r="O12" s="313"/>
      <c r="P12" s="314"/>
      <c r="Q12" t="b">
        <f t="shared" si="0"/>
        <v>0</v>
      </c>
      <c r="S12">
        <f t="shared" si="1"/>
        <v>0</v>
      </c>
      <c r="T12">
        <f t="shared" si="2"/>
        <v>5</v>
      </c>
    </row>
    <row r="13" spans="1:20" ht="16.5">
      <c r="A13" s="282" t="str">
        <f>IF(Current!A18&lt;&gt;"",Current!A18,"")</f>
        <v>Up 20 - Up-Summit Ck, Little Logan Ck</v>
      </c>
      <c r="B13" s="256">
        <v>0</v>
      </c>
      <c r="C13" s="182">
        <v>0</v>
      </c>
      <c r="D13" s="186">
        <v>0</v>
      </c>
      <c r="E13" s="187">
        <v>0</v>
      </c>
      <c r="F13" s="186">
        <v>0</v>
      </c>
      <c r="G13" s="101">
        <v>2</v>
      </c>
      <c r="H13" s="256">
        <v>0.64</v>
      </c>
      <c r="I13" s="182">
        <v>0</v>
      </c>
      <c r="J13" s="186">
        <v>1</v>
      </c>
      <c r="K13" s="187">
        <v>2</v>
      </c>
      <c r="L13" s="186">
        <v>2</v>
      </c>
      <c r="M13" s="113">
        <v>1</v>
      </c>
      <c r="N13" s="312" t="s">
        <v>203</v>
      </c>
      <c r="O13" s="313"/>
      <c r="P13" s="314"/>
      <c r="Q13" t="b">
        <f t="shared" si="0"/>
        <v>0</v>
      </c>
      <c r="S13">
        <f t="shared" si="1"/>
        <v>0</v>
      </c>
      <c r="T13">
        <f t="shared" si="2"/>
        <v>5</v>
      </c>
    </row>
    <row r="14" spans="1:20" ht="16.5">
      <c r="A14" s="282" t="str">
        <f>IF(Current!A19&lt;&gt;"",Current!A19,"")</f>
        <v>Up 21 - Upper Summit Ck</v>
      </c>
      <c r="B14" s="256">
        <v>0</v>
      </c>
      <c r="C14" s="182">
        <v>0</v>
      </c>
      <c r="D14" s="186">
        <v>0</v>
      </c>
      <c r="E14" s="187">
        <v>0</v>
      </c>
      <c r="F14" s="186">
        <v>0</v>
      </c>
      <c r="G14" s="101">
        <v>2</v>
      </c>
      <c r="H14" s="256">
        <v>1</v>
      </c>
      <c r="I14" s="182">
        <v>2</v>
      </c>
      <c r="J14" s="186">
        <v>2</v>
      </c>
      <c r="K14" s="187">
        <v>2</v>
      </c>
      <c r="L14" s="186">
        <v>1</v>
      </c>
      <c r="M14" s="113">
        <v>1</v>
      </c>
      <c r="N14" s="312" t="s">
        <v>203</v>
      </c>
      <c r="O14" s="313"/>
      <c r="P14" s="314"/>
      <c r="Q14" t="b">
        <f t="shared" si="0"/>
        <v>0</v>
      </c>
      <c r="S14">
        <f t="shared" si="1"/>
        <v>0</v>
      </c>
      <c r="T14">
        <f t="shared" si="2"/>
        <v>7</v>
      </c>
    </row>
    <row r="15" spans="1:20" ht="16.5">
      <c r="A15" s="282" t="str">
        <f>IF(Current!A20&lt;&gt;"",Current!A20,"")</f>
        <v>Up 22 - Logan Valley East (Malh., Boson.&amp; Big)</v>
      </c>
      <c r="B15" s="256">
        <v>0.54</v>
      </c>
      <c r="C15" s="182">
        <v>1</v>
      </c>
      <c r="D15" s="186">
        <v>2</v>
      </c>
      <c r="E15" s="187">
        <v>2</v>
      </c>
      <c r="F15" s="186">
        <v>2</v>
      </c>
      <c r="G15" s="101">
        <v>2</v>
      </c>
      <c r="H15" s="256">
        <v>1</v>
      </c>
      <c r="I15" s="182">
        <v>1.5</v>
      </c>
      <c r="J15" s="186">
        <v>2</v>
      </c>
      <c r="K15" s="187">
        <v>2</v>
      </c>
      <c r="L15" s="186">
        <v>2</v>
      </c>
      <c r="M15" s="113">
        <v>1</v>
      </c>
      <c r="N15" s="312" t="s">
        <v>203</v>
      </c>
      <c r="O15" s="313"/>
      <c r="P15" s="314"/>
      <c r="Q15" t="b">
        <f t="shared" si="0"/>
        <v>0</v>
      </c>
      <c r="S15">
        <f t="shared" si="1"/>
        <v>7</v>
      </c>
      <c r="T15">
        <f t="shared" si="2"/>
        <v>7.5</v>
      </c>
    </row>
    <row r="16" spans="1:20" ht="16.5">
      <c r="A16" s="282" t="str">
        <f>IF(Current!A21&lt;&gt;"",Current!A21,"")</f>
        <v>Up 23 - Upper Bosonberg Ck</v>
      </c>
      <c r="B16" s="256">
        <v>0</v>
      </c>
      <c r="C16" s="182">
        <v>0</v>
      </c>
      <c r="D16" s="186">
        <v>0</v>
      </c>
      <c r="E16" s="187">
        <v>0</v>
      </c>
      <c r="F16" s="186">
        <v>0</v>
      </c>
      <c r="G16" s="101">
        <v>2</v>
      </c>
      <c r="H16" s="256">
        <v>1</v>
      </c>
      <c r="I16" s="182">
        <v>1</v>
      </c>
      <c r="J16" s="186">
        <v>1</v>
      </c>
      <c r="K16" s="187">
        <v>1</v>
      </c>
      <c r="L16" s="186">
        <v>1</v>
      </c>
      <c r="M16" s="113">
        <v>1</v>
      </c>
      <c r="N16" s="312" t="s">
        <v>203</v>
      </c>
      <c r="O16" s="313"/>
      <c r="P16" s="314"/>
      <c r="Q16" t="b">
        <f t="shared" si="0"/>
        <v>0</v>
      </c>
      <c r="S16">
        <f t="shared" si="1"/>
        <v>0</v>
      </c>
      <c r="T16">
        <f t="shared" si="2"/>
        <v>4</v>
      </c>
    </row>
    <row r="17" spans="1:20" ht="16.5">
      <c r="A17" s="282" t="str">
        <f>IF(Current!A22&lt;&gt;"",Current!A22,"")</f>
        <v>Up 24 - Logan Valley West (Lake, Crooked, McCoy)</v>
      </c>
      <c r="B17" s="256">
        <v>0.69</v>
      </c>
      <c r="C17" s="182">
        <v>1</v>
      </c>
      <c r="D17" s="186">
        <v>2</v>
      </c>
      <c r="E17" s="187">
        <v>2</v>
      </c>
      <c r="F17" s="186">
        <v>2</v>
      </c>
      <c r="G17" s="101">
        <v>2</v>
      </c>
      <c r="H17" s="256">
        <v>0.69</v>
      </c>
      <c r="I17" s="182">
        <v>1</v>
      </c>
      <c r="J17" s="186">
        <v>2</v>
      </c>
      <c r="K17" s="187">
        <v>2</v>
      </c>
      <c r="L17" s="186">
        <v>2</v>
      </c>
      <c r="M17" s="113">
        <v>1</v>
      </c>
      <c r="N17" s="312" t="s">
        <v>203</v>
      </c>
      <c r="O17" s="313"/>
      <c r="P17" s="314"/>
      <c r="Q17" t="b">
        <f t="shared" si="0"/>
        <v>0</v>
      </c>
      <c r="S17">
        <f t="shared" si="1"/>
        <v>7</v>
      </c>
      <c r="T17">
        <f t="shared" si="2"/>
        <v>7</v>
      </c>
    </row>
    <row r="18" spans="1:20" ht="16.5">
      <c r="A18" s="282" t="str">
        <f>IF(Current!A23&lt;&gt;"",Current!A23,"")</f>
        <v>Up 25 - Malheur Headwaters</v>
      </c>
      <c r="B18" s="256">
        <v>0.76</v>
      </c>
      <c r="C18" s="182">
        <v>2</v>
      </c>
      <c r="D18" s="186">
        <v>1.5</v>
      </c>
      <c r="E18" s="187">
        <v>1</v>
      </c>
      <c r="F18" s="186">
        <v>1</v>
      </c>
      <c r="G18" s="101">
        <v>2</v>
      </c>
      <c r="H18" s="256">
        <v>0.9</v>
      </c>
      <c r="I18" s="182">
        <v>2</v>
      </c>
      <c r="J18" s="186">
        <v>1.5</v>
      </c>
      <c r="K18" s="187">
        <v>1</v>
      </c>
      <c r="L18" s="186">
        <v>1</v>
      </c>
      <c r="M18" s="113">
        <v>1</v>
      </c>
      <c r="N18" s="312" t="s">
        <v>203</v>
      </c>
      <c r="O18" s="313"/>
      <c r="P18" s="314"/>
      <c r="Q18" t="b">
        <f t="shared" si="0"/>
        <v>0</v>
      </c>
      <c r="S18">
        <f t="shared" si="1"/>
        <v>5.5</v>
      </c>
      <c r="T18">
        <f t="shared" si="2"/>
        <v>5.5</v>
      </c>
    </row>
    <row r="19" spans="1:20" ht="16.5">
      <c r="A19" s="282" t="str">
        <f>IF(Current!A24&lt;&gt;"",Current!A24,"")</f>
        <v>N Fk 01 - N.Fk.Malheur, mouth to Beulah Res.</v>
      </c>
      <c r="B19" s="256">
        <v>0</v>
      </c>
      <c r="C19" s="182">
        <v>0</v>
      </c>
      <c r="D19" s="186">
        <v>0</v>
      </c>
      <c r="E19" s="187">
        <v>0</v>
      </c>
      <c r="F19" s="186">
        <v>0</v>
      </c>
      <c r="G19" s="101">
        <v>2</v>
      </c>
      <c r="H19" s="256">
        <v>1</v>
      </c>
      <c r="I19" s="182">
        <v>0</v>
      </c>
      <c r="J19" s="186">
        <v>1</v>
      </c>
      <c r="K19" s="187">
        <v>2</v>
      </c>
      <c r="L19" s="186">
        <v>2</v>
      </c>
      <c r="M19" s="113">
        <v>1</v>
      </c>
      <c r="N19" s="312" t="s">
        <v>203</v>
      </c>
      <c r="O19" s="313"/>
      <c r="P19" s="314"/>
      <c r="Q19" t="b">
        <f t="shared" si="0"/>
        <v>0</v>
      </c>
      <c r="S19">
        <f t="shared" si="1"/>
        <v>0</v>
      </c>
      <c r="T19">
        <f t="shared" si="2"/>
        <v>5</v>
      </c>
    </row>
    <row r="20" spans="1:20" ht="16.5">
      <c r="A20" s="282" t="str">
        <f>IF(Current!A25&lt;&gt;"",Current!A25,"")</f>
        <v>N Fk 02 - Beulah Res.</v>
      </c>
      <c r="B20" s="256">
        <v>1</v>
      </c>
      <c r="C20" s="182">
        <v>0</v>
      </c>
      <c r="D20" s="186">
        <v>0</v>
      </c>
      <c r="E20" s="187">
        <v>1</v>
      </c>
      <c r="F20" s="186">
        <v>1</v>
      </c>
      <c r="G20" s="101">
        <v>2</v>
      </c>
      <c r="H20" s="256">
        <v>1</v>
      </c>
      <c r="I20" s="182">
        <v>0</v>
      </c>
      <c r="J20" s="186">
        <v>1</v>
      </c>
      <c r="K20" s="187">
        <v>2</v>
      </c>
      <c r="L20" s="186">
        <v>2</v>
      </c>
      <c r="M20" s="113">
        <v>1</v>
      </c>
      <c r="N20" s="312" t="s">
        <v>203</v>
      </c>
      <c r="O20" s="313"/>
      <c r="P20" s="314"/>
      <c r="Q20" t="b">
        <f t="shared" si="0"/>
        <v>0</v>
      </c>
      <c r="S20">
        <f t="shared" si="1"/>
        <v>2</v>
      </c>
      <c r="T20">
        <f t="shared" si="2"/>
        <v>5</v>
      </c>
    </row>
    <row r="21" spans="1:20" ht="16.5">
      <c r="A21" s="282" t="str">
        <f>IF(Current!A26&lt;&gt;"",Current!A26,"")</f>
        <v>N Fk 03 - N.Fk.Malheur, Beulah to Little Malheur</v>
      </c>
      <c r="B21" s="256">
        <v>1</v>
      </c>
      <c r="C21" s="182">
        <v>0</v>
      </c>
      <c r="D21" s="186">
        <v>0</v>
      </c>
      <c r="E21" s="187">
        <v>2</v>
      </c>
      <c r="F21" s="186">
        <v>2</v>
      </c>
      <c r="G21" s="101">
        <v>2</v>
      </c>
      <c r="H21" s="256">
        <v>1</v>
      </c>
      <c r="I21" s="182">
        <v>0</v>
      </c>
      <c r="J21" s="186">
        <v>1</v>
      </c>
      <c r="K21" s="187">
        <v>2</v>
      </c>
      <c r="L21" s="186">
        <v>2</v>
      </c>
      <c r="M21" s="113">
        <v>1</v>
      </c>
      <c r="N21" s="312" t="s">
        <v>203</v>
      </c>
      <c r="O21" s="313"/>
      <c r="P21" s="314"/>
      <c r="Q21" t="b">
        <f t="shared" si="0"/>
        <v>0</v>
      </c>
      <c r="S21">
        <f t="shared" si="1"/>
        <v>4</v>
      </c>
      <c r="T21">
        <f t="shared" si="2"/>
        <v>5</v>
      </c>
    </row>
    <row r="22" spans="1:20" ht="16.5">
      <c r="A22" s="282" t="str">
        <f>IF(Current!A27&lt;&gt;"",Current!A27,"")</f>
        <v>N Fk 04 - N.Fk.Malheur, Little Malheur to Elk Ck</v>
      </c>
      <c r="B22" s="256">
        <v>1</v>
      </c>
      <c r="C22" s="182">
        <v>0</v>
      </c>
      <c r="D22" s="186">
        <v>1</v>
      </c>
      <c r="E22" s="187">
        <v>1.5</v>
      </c>
      <c r="F22" s="186">
        <v>2</v>
      </c>
      <c r="G22" s="101">
        <v>2</v>
      </c>
      <c r="H22" s="256">
        <v>1</v>
      </c>
      <c r="I22" s="182">
        <v>0</v>
      </c>
      <c r="J22" s="186">
        <v>1.5</v>
      </c>
      <c r="K22" s="187">
        <v>1.5</v>
      </c>
      <c r="L22" s="186">
        <v>2</v>
      </c>
      <c r="M22" s="113">
        <v>1</v>
      </c>
      <c r="N22" s="312" t="s">
        <v>203</v>
      </c>
      <c r="O22" s="313"/>
      <c r="P22" s="314"/>
      <c r="Q22" t="b">
        <f t="shared" si="0"/>
        <v>0</v>
      </c>
      <c r="S22">
        <f t="shared" si="1"/>
        <v>4.5</v>
      </c>
      <c r="T22">
        <f t="shared" si="2"/>
        <v>5</v>
      </c>
    </row>
    <row r="23" spans="1:20" ht="16.5">
      <c r="A23" s="282" t="str">
        <f>IF(Current!A28&lt;&gt;"",Current!A28,"")</f>
        <v>N Fk 05 - Lower Crane Ck / Little Crane Ck</v>
      </c>
      <c r="B23" s="256">
        <v>1</v>
      </c>
      <c r="C23" s="182">
        <v>2</v>
      </c>
      <c r="D23" s="186">
        <v>2</v>
      </c>
      <c r="E23" s="187">
        <v>2</v>
      </c>
      <c r="F23" s="186">
        <v>1</v>
      </c>
      <c r="G23" s="101">
        <v>2</v>
      </c>
      <c r="H23" s="256">
        <v>1</v>
      </c>
      <c r="I23" s="182">
        <v>2</v>
      </c>
      <c r="J23" s="186">
        <v>2</v>
      </c>
      <c r="K23" s="187">
        <v>2</v>
      </c>
      <c r="L23" s="186">
        <v>1</v>
      </c>
      <c r="M23" s="113">
        <v>1</v>
      </c>
      <c r="N23" s="312" t="s">
        <v>203</v>
      </c>
      <c r="O23" s="313"/>
      <c r="P23" s="314"/>
      <c r="Q23" t="b">
        <f t="shared" si="0"/>
        <v>0</v>
      </c>
      <c r="S23">
        <f t="shared" si="1"/>
        <v>7</v>
      </c>
      <c r="T23">
        <f t="shared" si="2"/>
        <v>7</v>
      </c>
    </row>
    <row r="24" spans="1:20" ht="16.5">
      <c r="A24" s="282" t="str">
        <f>IF(Current!A29&lt;&gt;"",Current!A29,"")</f>
        <v>N Fk 06 - Crane Ck Tribs</v>
      </c>
      <c r="B24" s="256">
        <v>0</v>
      </c>
      <c r="C24" s="182">
        <v>0</v>
      </c>
      <c r="D24" s="186">
        <v>0</v>
      </c>
      <c r="E24" s="187">
        <v>0</v>
      </c>
      <c r="F24" s="186">
        <v>0</v>
      </c>
      <c r="G24" s="101">
        <v>2</v>
      </c>
      <c r="H24" s="256">
        <v>0.5</v>
      </c>
      <c r="I24" s="182">
        <v>1</v>
      </c>
      <c r="J24" s="186">
        <v>2</v>
      </c>
      <c r="K24" s="187">
        <v>2</v>
      </c>
      <c r="L24" s="186">
        <v>1</v>
      </c>
      <c r="M24" s="113">
        <v>1</v>
      </c>
      <c r="N24" s="312" t="s">
        <v>203</v>
      </c>
      <c r="O24" s="313"/>
      <c r="P24" s="314"/>
      <c r="Q24" t="b">
        <f t="shared" si="0"/>
        <v>0</v>
      </c>
      <c r="S24">
        <f t="shared" si="1"/>
        <v>0</v>
      </c>
      <c r="T24">
        <f t="shared" si="2"/>
        <v>6</v>
      </c>
    </row>
    <row r="25" spans="1:20" ht="16.5">
      <c r="A25" s="282" t="str">
        <f>IF(Current!A30&lt;&gt;"",Current!A30,"")</f>
        <v>N Fk 08 - N.Fk.Malheur headwaters &amp; tribs</v>
      </c>
      <c r="B25" s="256">
        <v>0.75</v>
      </c>
      <c r="C25" s="182">
        <v>2</v>
      </c>
      <c r="D25" s="186">
        <v>2</v>
      </c>
      <c r="E25" s="187">
        <v>2</v>
      </c>
      <c r="F25" s="186">
        <v>2</v>
      </c>
      <c r="G25" s="101">
        <v>2</v>
      </c>
      <c r="H25" s="256">
        <v>0.75</v>
      </c>
      <c r="I25" s="182">
        <v>2</v>
      </c>
      <c r="J25" s="186">
        <v>2</v>
      </c>
      <c r="K25" s="187">
        <v>2</v>
      </c>
      <c r="L25" s="186">
        <v>2</v>
      </c>
      <c r="M25" s="113">
        <v>1</v>
      </c>
      <c r="N25" s="312" t="s">
        <v>203</v>
      </c>
      <c r="O25" s="313"/>
      <c r="P25" s="314"/>
      <c r="Q25" t="b">
        <f t="shared" si="0"/>
        <v>0</v>
      </c>
      <c r="S25">
        <f t="shared" si="1"/>
        <v>8</v>
      </c>
      <c r="T25">
        <f t="shared" si="2"/>
        <v>8</v>
      </c>
    </row>
  </sheetData>
  <mergeCells count="23">
    <mergeCell ref="N25:P25"/>
    <mergeCell ref="N22:P22"/>
    <mergeCell ref="N23:P23"/>
    <mergeCell ref="N24:P24"/>
    <mergeCell ref="C5:G5"/>
    <mergeCell ref="I5:M5"/>
    <mergeCell ref="N18:P18"/>
    <mergeCell ref="N19:P19"/>
    <mergeCell ref="N10:P10"/>
    <mergeCell ref="N11:P11"/>
    <mergeCell ref="N12:P12"/>
    <mergeCell ref="N13:P13"/>
    <mergeCell ref="N9:P9"/>
    <mergeCell ref="N20:P20"/>
    <mergeCell ref="N21:P21"/>
    <mergeCell ref="N14:P14"/>
    <mergeCell ref="N15:P15"/>
    <mergeCell ref="N16:P16"/>
    <mergeCell ref="N17:P17"/>
    <mergeCell ref="R5:S5"/>
    <mergeCell ref="N8:P8"/>
    <mergeCell ref="N6:P6"/>
    <mergeCell ref="N7:P7"/>
  </mergeCells>
  <conditionalFormatting sqref="C7:C25 I7:I25">
    <cfRule type="cellIs" priority="1" dxfId="6" operator="between" stopIfTrue="1">
      <formula>0.001</formula>
      <formula>0.5</formula>
    </cfRule>
    <cfRule type="cellIs" priority="2" dxfId="7" operator="between" stopIfTrue="1">
      <formula>0.5001</formula>
      <formula>1.4999</formula>
    </cfRule>
    <cfRule type="cellIs" priority="3" dxfId="8" operator="between" stopIfTrue="1">
      <formula>1.5</formula>
      <formula>2</formula>
    </cfRule>
  </conditionalFormatting>
  <conditionalFormatting sqref="D7:D25 J7:J25">
    <cfRule type="cellIs" priority="4" dxfId="9" operator="between" stopIfTrue="1">
      <formula>0.001</formula>
      <formula>0.5</formula>
    </cfRule>
    <cfRule type="cellIs" priority="5" dxfId="10" operator="between" stopIfTrue="1">
      <formula>0.5001</formula>
      <formula>1.4999</formula>
    </cfRule>
    <cfRule type="cellIs" priority="6" dxfId="0" operator="between" stopIfTrue="1">
      <formula>1.5</formula>
      <formula>2</formula>
    </cfRule>
  </conditionalFormatting>
  <conditionalFormatting sqref="E7:E25 K7:K25">
    <cfRule type="cellIs" priority="7" dxfId="11" operator="between" stopIfTrue="1">
      <formula>0.001</formula>
      <formula>0.5</formula>
    </cfRule>
    <cfRule type="cellIs" priority="8" dxfId="12" operator="between" stopIfTrue="1">
      <formula>0.5001</formula>
      <formula>1.4999</formula>
    </cfRule>
    <cfRule type="cellIs" priority="9" dxfId="13" operator="between" stopIfTrue="1">
      <formula>1.5</formula>
      <formula>2</formula>
    </cfRule>
  </conditionalFormatting>
  <conditionalFormatting sqref="F7:F25 L7:L25">
    <cfRule type="cellIs" priority="10" dxfId="14" operator="between" stopIfTrue="1">
      <formula>0.001</formula>
      <formula>0.5</formula>
    </cfRule>
    <cfRule type="cellIs" priority="11" dxfId="15" operator="between" stopIfTrue="1">
      <formula>0.5001</formula>
      <formula>1.4999</formula>
    </cfRule>
    <cfRule type="cellIs" priority="12" dxfId="16" operator="between" stopIfTrue="1">
      <formula>1.5</formula>
      <formula>2</formula>
    </cfRule>
  </conditionalFormatting>
  <conditionalFormatting sqref="B4:M4">
    <cfRule type="cellIs" priority="13" dxfId="3" operator="equal" stopIfTrue="1">
      <formula>FALSE</formula>
    </cfRule>
    <cfRule type="cellIs" priority="14" dxfId="4" operator="equal" stopIfTrue="1">
      <formula>TRUE</formula>
    </cfRule>
  </conditionalFormatting>
  <conditionalFormatting sqref="Q7:Q25">
    <cfRule type="cellIs" priority="15" dxfId="4" operator="equal" stopIfTrue="1">
      <formula>TRUE</formula>
    </cfRule>
    <cfRule type="cellIs" priority="16" dxfId="3" operator="equal" stopIfTrue="1">
      <formula>FALSE</formula>
    </cfRule>
  </conditionalFormatting>
  <hyperlinks>
    <hyperlink ref="N6" location="Bibliography!A5" display="Documentation"/>
  </hyperlink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BB30"/>
  <sheetViews>
    <sheetView showGridLines="0" zoomScale="75" zoomScaleNormal="75" workbookViewId="0" topLeftCell="A1">
      <pane xSplit="1" ySplit="11" topLeftCell="B12" activePane="bottomRight" state="frozen"/>
      <selection pane="topLeft" activeCell="A12" sqref="A12"/>
      <selection pane="topRight" activeCell="A12" sqref="A12"/>
      <selection pane="bottomLeft" activeCell="A12" sqref="A12"/>
      <selection pane="bottomRight" activeCell="B18" sqref="B18"/>
    </sheetView>
  </sheetViews>
  <sheetFormatPr defaultColWidth="9.00390625" defaultRowHeight="15"/>
  <cols>
    <col min="1" max="1" width="41.125" style="0" customWidth="1"/>
    <col min="2" max="2" width="8.00390625" style="0" bestFit="1" customWidth="1"/>
    <col min="3" max="3" width="7.00390625" style="0" bestFit="1" customWidth="1"/>
    <col min="4" max="4" width="7.375" style="0" customWidth="1"/>
    <col min="5" max="5" width="7.00390625" style="0" bestFit="1" customWidth="1"/>
    <col min="6" max="6" width="8.00390625" style="0" bestFit="1" customWidth="1"/>
    <col min="7" max="8" width="7.00390625" style="0" bestFit="1" customWidth="1"/>
    <col min="9" max="9" width="6.875" style="0" bestFit="1" customWidth="1"/>
    <col min="10" max="12" width="7.00390625" style="0" bestFit="1" customWidth="1"/>
    <col min="13" max="13" width="3.50390625" style="194" customWidth="1"/>
    <col min="14" max="15" width="7.00390625" style="0" bestFit="1" customWidth="1"/>
    <col min="16" max="16" width="8.25390625" style="0" customWidth="1"/>
    <col min="17" max="17" width="7.25390625" style="0" customWidth="1"/>
    <col min="18" max="20" width="7.00390625" style="0" bestFit="1" customWidth="1"/>
    <col min="21" max="21" width="7.625" style="0" bestFit="1" customWidth="1"/>
    <col min="22" max="24" width="7.00390625" style="0" bestFit="1" customWidth="1"/>
  </cols>
  <sheetData>
    <row r="1" ht="15">
      <c r="N1" t="s">
        <v>17</v>
      </c>
    </row>
    <row r="2" ht="15">
      <c r="A2" t="s">
        <v>110</v>
      </c>
    </row>
    <row r="3" spans="1:14" ht="21">
      <c r="A3" t="s">
        <v>111</v>
      </c>
      <c r="N3" s="6" t="s">
        <v>103</v>
      </c>
    </row>
    <row r="4" ht="15">
      <c r="A4" t="s">
        <v>115</v>
      </c>
    </row>
    <row r="8" spans="26:54" ht="15">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row>
    <row r="9" spans="4:54" ht="16.5" customHeight="1" thickBot="1">
      <c r="D9" s="6" t="s">
        <v>105</v>
      </c>
      <c r="P9" s="6" t="s">
        <v>104</v>
      </c>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21"/>
      <c r="AX9" s="21"/>
      <c r="AY9" s="21"/>
      <c r="AZ9" s="21"/>
      <c r="BA9" s="21"/>
      <c r="BB9" s="21"/>
    </row>
    <row r="10" spans="4:54" ht="24.75" hidden="1" thickBot="1">
      <c r="D10" s="5" t="s">
        <v>12</v>
      </c>
      <c r="Q10" s="5" t="s">
        <v>13</v>
      </c>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21"/>
      <c r="AX10" s="21"/>
      <c r="AY10" s="21"/>
      <c r="AZ10" s="21"/>
      <c r="BA10" s="21"/>
      <c r="BB10" s="21"/>
    </row>
    <row r="11" spans="1:54" s="34" customFormat="1" ht="85.5" customHeight="1" thickBot="1">
      <c r="A11" s="133" t="s">
        <v>99</v>
      </c>
      <c r="B11" s="72" t="s">
        <v>4</v>
      </c>
      <c r="C11" s="73" t="s">
        <v>54</v>
      </c>
      <c r="D11" s="73" t="s">
        <v>5</v>
      </c>
      <c r="E11" s="73" t="s">
        <v>25</v>
      </c>
      <c r="F11" s="73" t="s">
        <v>7</v>
      </c>
      <c r="G11" s="73" t="s">
        <v>8</v>
      </c>
      <c r="H11" s="73" t="s">
        <v>9</v>
      </c>
      <c r="I11" s="73" t="s">
        <v>102</v>
      </c>
      <c r="J11" s="73" t="s">
        <v>11</v>
      </c>
      <c r="K11" s="73" t="s">
        <v>10</v>
      </c>
      <c r="L11" s="134" t="s">
        <v>2</v>
      </c>
      <c r="M11" s="195"/>
      <c r="N11" s="135" t="s">
        <v>4</v>
      </c>
      <c r="O11" s="136" t="s">
        <v>54</v>
      </c>
      <c r="P11" s="136" t="s">
        <v>5</v>
      </c>
      <c r="Q11" s="136" t="s">
        <v>25</v>
      </c>
      <c r="R11" s="136" t="s">
        <v>7</v>
      </c>
      <c r="S11" s="136" t="s">
        <v>8</v>
      </c>
      <c r="T11" s="136" t="s">
        <v>9</v>
      </c>
      <c r="U11" s="136" t="s">
        <v>102</v>
      </c>
      <c r="V11" s="136" t="s">
        <v>11</v>
      </c>
      <c r="W11" s="136" t="s">
        <v>10</v>
      </c>
      <c r="X11" s="137" t="s">
        <v>2</v>
      </c>
      <c r="Y11" s="168"/>
      <c r="Z11" s="156"/>
      <c r="AA11" s="156"/>
      <c r="AB11" s="156"/>
      <c r="AC11" s="156"/>
      <c r="AD11" s="156"/>
      <c r="AE11" s="156"/>
      <c r="AF11" s="156"/>
      <c r="AG11" s="156"/>
      <c r="AH11" s="156"/>
      <c r="AI11" s="156"/>
      <c r="AJ11" s="32"/>
      <c r="AK11" s="156"/>
      <c r="AL11" s="156"/>
      <c r="AM11" s="156"/>
      <c r="AN11" s="156"/>
      <c r="AO11" s="156"/>
      <c r="AP11" s="156"/>
      <c r="AQ11" s="156"/>
      <c r="AR11" s="156"/>
      <c r="AS11" s="156"/>
      <c r="AT11" s="156"/>
      <c r="AU11" s="156"/>
      <c r="AV11" s="32"/>
      <c r="AW11" s="165"/>
      <c r="AX11" s="165"/>
      <c r="AY11" s="165"/>
      <c r="AZ11" s="165"/>
      <c r="BA11" s="165"/>
      <c r="BB11" s="165"/>
    </row>
    <row r="12" spans="1:54" ht="15">
      <c r="A12" s="130" t="str">
        <f>IF(Current!A12&lt;&gt;"",Current!A12,"")</f>
        <v>Main 01 - Malheur R., Mouth to Namorf</v>
      </c>
      <c r="B12" s="131">
        <f>IF(Current!$C$10=0,0,SUMPRODUCT('Species Hypothesis'!$B$7:$E$7,'Species Hypothesis'!$B$10:$E$10,'Species Range'!$C7:$F7)/64)</f>
        <v>0</v>
      </c>
      <c r="C12" s="131">
        <f>IF(Current!$D$10=0,0,SUMPRODUCT('Species Hypothesis'!$B$7:$E$7,'Species Hypothesis'!$B$11:$E$11,'Species Range'!$C7:$F7)/64)</f>
        <v>0</v>
      </c>
      <c r="D12" s="131">
        <f>IF(Current!$E$10=0,0,SUMPRODUCT('Species Hypothesis'!$B$7:$E$7,'Species Hypothesis'!$B$12:$E$12,'Species Range'!$C7:$F7)/64)</f>
        <v>0</v>
      </c>
      <c r="E12" s="131">
        <f>IF(Current!$F$10=0,0,SUMPRODUCT('Species Hypothesis'!$B$7:$E$7,'Species Hypothesis'!$B$13:$E$13,'Species Range'!$C7:$F7)/64)</f>
        <v>0</v>
      </c>
      <c r="F12" s="131">
        <f>IF(Current!$G$10=0,0,SUMPRODUCT('Species Hypothesis'!$B$7:$E$7,'Species Hypothesis'!$B$14:$E$14,'Species Range'!$C7:$F7)/64)</f>
        <v>0</v>
      </c>
      <c r="G12" s="131">
        <f>IF(Current!$H$10=0,0,SUMPRODUCT('Species Hypothesis'!$B$7:$E$7,'Species Hypothesis'!$B$15:$E$15,'Species Range'!$C7:$F7)/64)</f>
        <v>0</v>
      </c>
      <c r="H12" s="131">
        <f>IF(Current!$I$10=0,0,SUMPRODUCT('Species Hypothesis'!$B$7:$E$7,'Species Hypothesis'!$B$16:$E$16,'Species Range'!$C7:$F7)/64)</f>
        <v>0</v>
      </c>
      <c r="I12" s="131">
        <f>IF(Current!$J$10=0,0,SUMPRODUCT('Species Hypothesis'!$B$7:$E$7,'Species Hypothesis'!$B$17:$E$17,'Species Range'!$C7:$F7)/64)</f>
        <v>0</v>
      </c>
      <c r="J12" s="131">
        <f>IF(Current!$K$10=0,0,SUMPRODUCT('Species Hypothesis'!$B$7:$E$7,'Species Hypothesis'!$B$18:$E$18,'Species Range'!$C7:$F7)/64)</f>
        <v>0</v>
      </c>
      <c r="K12" s="131">
        <f>IF(Current!$L$10=0,0,SUMPRODUCT('Species Hypothesis'!$B$7:$E$7,'Species Hypothesis'!$B$19:$E$19,'Species Range'!$C7:$F7)/64)</f>
        <v>0</v>
      </c>
      <c r="L12" s="131">
        <f>IF(Current!$M$10=0,0,SUMPRODUCT('Species Hypothesis'!$B$7:$E$7,'Species Hypothesis'!$B$20:$E$20,'Species Range'!$C7:$F7)/64)</f>
        <v>0</v>
      </c>
      <c r="M12" s="196"/>
      <c r="N12" s="132">
        <f>IF(Current!$C$10=0,0,SUMPRODUCT('Species Hypothesis'!$B$7:$E$7,'Species Hypothesis'!$B$10:$E$10,'Species Range'!$I7:$L7)/64)</f>
        <v>0.140625</v>
      </c>
      <c r="O12" s="132">
        <f>IF(Current!$D$10=0,0,SUMPRODUCT('Species Hypothesis'!$B$7:$E$7,'Species Hypothesis'!$B$11:$E$11,'Species Range'!$I7:$L7)/64)</f>
        <v>0.171875</v>
      </c>
      <c r="P12" s="132">
        <f>IF(Current!$E$10=0,0,SUMPRODUCT('Species Hypothesis'!$B$7:$E$7,'Species Hypothesis'!$B$12:$E$12,'Species Range'!$I7:$L7)/64)</f>
        <v>0.15625</v>
      </c>
      <c r="Q12" s="132">
        <f>IF(Current!$F$10=0,0,SUMPRODUCT('Species Hypothesis'!$B$7:$E$7,'Species Hypothesis'!$B$13:$E$13,'Species Range'!$I7:$L7)/64)</f>
        <v>0.08203125</v>
      </c>
      <c r="R12" s="132">
        <f>IF(Current!$G$10=0,0,SUMPRODUCT('Species Hypothesis'!$B$7:$E$7,'Species Hypothesis'!$B$14:$E$14,'Species Range'!$I7:$L7)/64)</f>
        <v>0.1484375</v>
      </c>
      <c r="S12" s="132">
        <f>IF(Current!$H$10=0,0,SUMPRODUCT('Species Hypothesis'!$B$7:$E$7,'Species Hypothesis'!$B$15:$E$15,'Species Range'!$I7:$L7)/64)</f>
        <v>0.15234375</v>
      </c>
      <c r="T12" s="132">
        <f>IF(Current!$I$10=0,0,SUMPRODUCT('Species Hypothesis'!$B$7:$E$7,'Species Hypothesis'!$B$16:$E$16,'Species Range'!$I7:$L7)/64)</f>
        <v>0.0625</v>
      </c>
      <c r="U12" s="132">
        <f>IF(Current!$J$10=0,0,SUMPRODUCT('Species Hypothesis'!$B$7:$E$7,'Species Hypothesis'!$B$17:$E$17,'Species Range'!$I7:$L7)/64)</f>
        <v>0.109375</v>
      </c>
      <c r="V12" s="132">
        <f>IF(Current!$K$10=0,0,SUMPRODUCT('Species Hypothesis'!$B$7:$E$7,'Species Hypothesis'!$B$18:$E$18,'Species Range'!$I7:$L7)/64)</f>
        <v>0</v>
      </c>
      <c r="W12" s="132">
        <f>IF(Current!$L$10=0,0,SUMPRODUCT('Species Hypothesis'!$B$7:$E$7,'Species Hypothesis'!$B$19:$E$19,'Species Range'!$I7:$L7)/64)</f>
        <v>0.1171875</v>
      </c>
      <c r="X12" s="132">
        <f>IF(Current!$M$10=0,0,SUMPRODUCT('Species Hypothesis'!$B$7:$E$7,'Species Hypothesis'!$B$20:$E$20,'Species Range'!$I7:$L7)/64)</f>
        <v>0.1796875</v>
      </c>
      <c r="Y12" s="169"/>
      <c r="Z12" s="166"/>
      <c r="AA12" s="166"/>
      <c r="AB12" s="166"/>
      <c r="AC12" s="166"/>
      <c r="AD12" s="166"/>
      <c r="AE12" s="166"/>
      <c r="AF12" s="166"/>
      <c r="AG12" s="166"/>
      <c r="AH12" s="166"/>
      <c r="AI12" s="166"/>
      <c r="AJ12" s="164"/>
      <c r="AK12" s="166"/>
      <c r="AL12" s="166"/>
      <c r="AM12" s="166"/>
      <c r="AN12" s="166"/>
      <c r="AO12" s="166"/>
      <c r="AP12" s="166"/>
      <c r="AQ12" s="166"/>
      <c r="AR12" s="166"/>
      <c r="AS12" s="166"/>
      <c r="AT12" s="166"/>
      <c r="AU12" s="166"/>
      <c r="AV12" s="164"/>
      <c r="AW12" s="21"/>
      <c r="AX12" s="21"/>
      <c r="AY12" s="21"/>
      <c r="AZ12" s="21"/>
      <c r="BA12" s="21"/>
      <c r="BB12" s="21"/>
    </row>
    <row r="13" spans="1:54" ht="15">
      <c r="A13" s="130" t="str">
        <f>IF(Current!A13&lt;&gt;"",Current!A13,"")</f>
        <v>Main 02 - Malheur R., Namorf to Warm Spr.</v>
      </c>
      <c r="B13" s="131">
        <f>IF(Current!$C$10=0,0,SUMPRODUCT('Species Hypothesis'!$B$7:$E$7,'Species Hypothesis'!$B$10:$E$10,'Species Range'!$C8:$F8)/64)</f>
        <v>0</v>
      </c>
      <c r="C13" s="131">
        <f>IF(Current!$D$10=0,0,SUMPRODUCT('Species Hypothesis'!$B$7:$E$7,'Species Hypothesis'!$B$11:$E$11,'Species Range'!$C8:$F8)/64)</f>
        <v>0</v>
      </c>
      <c r="D13" s="131">
        <f>IF(Current!$E$10=0,0,SUMPRODUCT('Species Hypothesis'!$B$7:$E$7,'Species Hypothesis'!$B$12:$E$12,'Species Range'!$C8:$F8)/64)</f>
        <v>0</v>
      </c>
      <c r="E13" s="131">
        <f>IF(Current!$F$10=0,0,SUMPRODUCT('Species Hypothesis'!$B$7:$E$7,'Species Hypothesis'!$B$13:$E$13,'Species Range'!$C8:$F8)/64)</f>
        <v>0</v>
      </c>
      <c r="F13" s="131">
        <f>IF(Current!$G$10=0,0,SUMPRODUCT('Species Hypothesis'!$B$7:$E$7,'Species Hypothesis'!$B$14:$E$14,'Species Range'!$C8:$F8)/64)</f>
        <v>0</v>
      </c>
      <c r="G13" s="131">
        <f>IF(Current!$H$10=0,0,SUMPRODUCT('Species Hypothesis'!$B$7:$E$7,'Species Hypothesis'!$B$15:$E$15,'Species Range'!$C8:$F8)/64)</f>
        <v>0</v>
      </c>
      <c r="H13" s="131">
        <f>IF(Current!$I$10=0,0,SUMPRODUCT('Species Hypothesis'!$B$7:$E$7,'Species Hypothesis'!$B$16:$E$16,'Species Range'!$C8:$F8)/64)</f>
        <v>0</v>
      </c>
      <c r="I13" s="131">
        <f>IF(Current!$J$10=0,0,SUMPRODUCT('Species Hypothesis'!$B$7:$E$7,'Species Hypothesis'!$B$17:$E$17,'Species Range'!$C8:$F8)/64)</f>
        <v>0</v>
      </c>
      <c r="J13" s="131">
        <f>IF(Current!$K$10=0,0,SUMPRODUCT('Species Hypothesis'!$B$7:$E$7,'Species Hypothesis'!$B$18:$E$18,'Species Range'!$C8:$F8)/64)</f>
        <v>0</v>
      </c>
      <c r="K13" s="131">
        <f>IF(Current!$L$10=0,0,SUMPRODUCT('Species Hypothesis'!$B$7:$E$7,'Species Hypothesis'!$B$19:$E$19,'Species Range'!$C8:$F8)/64)</f>
        <v>0</v>
      </c>
      <c r="L13" s="131">
        <f>IF(Current!$M$10=0,0,SUMPRODUCT('Species Hypothesis'!$B$7:$E$7,'Species Hypothesis'!$B$20:$E$20,'Species Range'!$C8:$F8)/64)</f>
        <v>0</v>
      </c>
      <c r="M13" s="197"/>
      <c r="N13" s="132">
        <f>IF(Current!$C$10=0,0,SUMPRODUCT('Species Hypothesis'!$B$7:$E$7,'Species Hypothesis'!$B$10:$E$10,'Species Range'!$I8:$L8)/64)</f>
        <v>0.140625</v>
      </c>
      <c r="O13" s="132">
        <f>IF(Current!$D$10=0,0,SUMPRODUCT('Species Hypothesis'!$B$7:$E$7,'Species Hypothesis'!$B$11:$E$11,'Species Range'!$I8:$L8)/64)</f>
        <v>0.171875</v>
      </c>
      <c r="P13" s="132">
        <f>IF(Current!$E$10=0,0,SUMPRODUCT('Species Hypothesis'!$B$7:$E$7,'Species Hypothesis'!$B$12:$E$12,'Species Range'!$I8:$L8)/64)</f>
        <v>0.15625</v>
      </c>
      <c r="Q13" s="132">
        <f>IF(Current!$F$10=0,0,SUMPRODUCT('Species Hypothesis'!$B$7:$E$7,'Species Hypothesis'!$B$13:$E$13,'Species Range'!$I8:$L8)/64)</f>
        <v>0.08203125</v>
      </c>
      <c r="R13" s="132">
        <f>IF(Current!$G$10=0,0,SUMPRODUCT('Species Hypothesis'!$B$7:$E$7,'Species Hypothesis'!$B$14:$E$14,'Species Range'!$I8:$L8)/64)</f>
        <v>0.1484375</v>
      </c>
      <c r="S13" s="132">
        <f>IF(Current!$H$10=0,0,SUMPRODUCT('Species Hypothesis'!$B$7:$E$7,'Species Hypothesis'!$B$15:$E$15,'Species Range'!$I8:$L8)/64)</f>
        <v>0.15234375</v>
      </c>
      <c r="T13" s="132">
        <f>IF(Current!$I$10=0,0,SUMPRODUCT('Species Hypothesis'!$B$7:$E$7,'Species Hypothesis'!$B$16:$E$16,'Species Range'!$I8:$L8)/64)</f>
        <v>0.0625</v>
      </c>
      <c r="U13" s="132">
        <f>IF(Current!$J$10=0,0,SUMPRODUCT('Species Hypothesis'!$B$7:$E$7,'Species Hypothesis'!$B$17:$E$17,'Species Range'!$I8:$L8)/64)</f>
        <v>0.109375</v>
      </c>
      <c r="V13" s="132">
        <f>IF(Current!$K$10=0,0,SUMPRODUCT('Species Hypothesis'!$B$7:$E$7,'Species Hypothesis'!$B$18:$E$18,'Species Range'!$I8:$L8)/64)</f>
        <v>0</v>
      </c>
      <c r="W13" s="132">
        <f>IF(Current!$L$10=0,0,SUMPRODUCT('Species Hypothesis'!$B$7:$E$7,'Species Hypothesis'!$B$19:$E$19,'Species Range'!$I8:$L8)/64)</f>
        <v>0.1171875</v>
      </c>
      <c r="X13" s="132">
        <f>IF(Current!$M$10=0,0,SUMPRODUCT('Species Hypothesis'!$B$7:$E$7,'Species Hypothesis'!$B$20:$E$20,'Species Range'!$I8:$L8)/64)</f>
        <v>0.1796875</v>
      </c>
      <c r="Y13" s="169"/>
      <c r="Z13" s="166"/>
      <c r="AA13" s="166"/>
      <c r="AB13" s="166"/>
      <c r="AC13" s="166"/>
      <c r="AD13" s="166"/>
      <c r="AE13" s="166"/>
      <c r="AF13" s="166"/>
      <c r="AG13" s="166"/>
      <c r="AH13" s="166"/>
      <c r="AI13" s="166"/>
      <c r="AJ13" s="164"/>
      <c r="AK13" s="166"/>
      <c r="AL13" s="166"/>
      <c r="AM13" s="166"/>
      <c r="AN13" s="166"/>
      <c r="AO13" s="166"/>
      <c r="AP13" s="166"/>
      <c r="AQ13" s="166"/>
      <c r="AR13" s="166"/>
      <c r="AS13" s="166"/>
      <c r="AT13" s="166"/>
      <c r="AU13" s="166"/>
      <c r="AV13" s="164"/>
      <c r="AW13" s="21"/>
      <c r="AX13" s="21"/>
      <c r="AY13" s="21"/>
      <c r="AZ13" s="21"/>
      <c r="BA13" s="21"/>
      <c r="BB13" s="21"/>
    </row>
    <row r="14" spans="1:54" ht="15">
      <c r="A14" s="130" t="str">
        <f>IF(Current!A14&lt;&gt;"",Current!A14,"")</f>
        <v>Up 01 - Warm Springs reservoir</v>
      </c>
      <c r="B14" s="131">
        <f>IF(Current!$C$10=0,0,SUMPRODUCT('Species Hypothesis'!$B$7:$E$7,'Species Hypothesis'!$B$10:$E$10,'Species Range'!$C9:$F9)/64)</f>
        <v>0</v>
      </c>
      <c r="C14" s="131">
        <f>IF(Current!$D$10=0,0,SUMPRODUCT('Species Hypothesis'!$B$7:$E$7,'Species Hypothesis'!$B$11:$E$11,'Species Range'!$C9:$F9)/64)</f>
        <v>0</v>
      </c>
      <c r="D14" s="131">
        <f>IF(Current!$E$10=0,0,SUMPRODUCT('Species Hypothesis'!$B$7:$E$7,'Species Hypothesis'!$B$12:$E$12,'Species Range'!$C9:$F9)/64)</f>
        <v>0</v>
      </c>
      <c r="E14" s="131">
        <f>IF(Current!$F$10=0,0,SUMPRODUCT('Species Hypothesis'!$B$7:$E$7,'Species Hypothesis'!$B$13:$E$13,'Species Range'!$C9:$F9)/64)</f>
        <v>0</v>
      </c>
      <c r="F14" s="131">
        <f>IF(Current!$G$10=0,0,SUMPRODUCT('Species Hypothesis'!$B$7:$E$7,'Species Hypothesis'!$B$14:$E$14,'Species Range'!$C9:$F9)/64)</f>
        <v>0</v>
      </c>
      <c r="G14" s="131">
        <f>IF(Current!$H$10=0,0,SUMPRODUCT('Species Hypothesis'!$B$7:$E$7,'Species Hypothesis'!$B$15:$E$15,'Species Range'!$C9:$F9)/64)</f>
        <v>0</v>
      </c>
      <c r="H14" s="131">
        <f>IF(Current!$I$10=0,0,SUMPRODUCT('Species Hypothesis'!$B$7:$E$7,'Species Hypothesis'!$B$16:$E$16,'Species Range'!$C9:$F9)/64)</f>
        <v>0</v>
      </c>
      <c r="I14" s="131">
        <f>IF(Current!$J$10=0,0,SUMPRODUCT('Species Hypothesis'!$B$7:$E$7,'Species Hypothesis'!$B$17:$E$17,'Species Range'!$C9:$F9)/64)</f>
        <v>0</v>
      </c>
      <c r="J14" s="131">
        <f>IF(Current!$K$10=0,0,SUMPRODUCT('Species Hypothesis'!$B$7:$E$7,'Species Hypothesis'!$B$18:$E$18,'Species Range'!$C9:$F9)/64)</f>
        <v>0</v>
      </c>
      <c r="K14" s="131">
        <f>IF(Current!$L$10=0,0,SUMPRODUCT('Species Hypothesis'!$B$7:$E$7,'Species Hypothesis'!$B$19:$E$19,'Species Range'!$C9:$F9)/64)</f>
        <v>0</v>
      </c>
      <c r="L14" s="131">
        <f>IF(Current!$M$10=0,0,SUMPRODUCT('Species Hypothesis'!$B$7:$E$7,'Species Hypothesis'!$B$20:$E$20,'Species Range'!$C9:$F9)/64)</f>
        <v>0</v>
      </c>
      <c r="M14" s="197"/>
      <c r="N14" s="132">
        <f>IF(Current!$C$10=0,0,SUMPRODUCT('Species Hypothesis'!$B$7:$E$7,'Species Hypothesis'!$B$10:$E$10,'Species Range'!$I9:$L9)/64)</f>
        <v>0.140625</v>
      </c>
      <c r="O14" s="132">
        <f>IF(Current!$D$10=0,0,SUMPRODUCT('Species Hypothesis'!$B$7:$E$7,'Species Hypothesis'!$B$11:$E$11,'Species Range'!$I9:$L9)/64)</f>
        <v>0.171875</v>
      </c>
      <c r="P14" s="132">
        <f>IF(Current!$E$10=0,0,SUMPRODUCT('Species Hypothesis'!$B$7:$E$7,'Species Hypothesis'!$B$12:$E$12,'Species Range'!$I9:$L9)/64)</f>
        <v>0.15625</v>
      </c>
      <c r="Q14" s="132">
        <f>IF(Current!$F$10=0,0,SUMPRODUCT('Species Hypothesis'!$B$7:$E$7,'Species Hypothesis'!$B$13:$E$13,'Species Range'!$I9:$L9)/64)</f>
        <v>0.08203125</v>
      </c>
      <c r="R14" s="132">
        <f>IF(Current!$G$10=0,0,SUMPRODUCT('Species Hypothesis'!$B$7:$E$7,'Species Hypothesis'!$B$14:$E$14,'Species Range'!$I9:$L9)/64)</f>
        <v>0.1484375</v>
      </c>
      <c r="S14" s="132">
        <f>IF(Current!$H$10=0,0,SUMPRODUCT('Species Hypothesis'!$B$7:$E$7,'Species Hypothesis'!$B$15:$E$15,'Species Range'!$I9:$L9)/64)</f>
        <v>0.15234375</v>
      </c>
      <c r="T14" s="132">
        <f>IF(Current!$I$10=0,0,SUMPRODUCT('Species Hypothesis'!$B$7:$E$7,'Species Hypothesis'!$B$16:$E$16,'Species Range'!$I9:$L9)/64)</f>
        <v>0.0625</v>
      </c>
      <c r="U14" s="132">
        <f>IF(Current!$J$10=0,0,SUMPRODUCT('Species Hypothesis'!$B$7:$E$7,'Species Hypothesis'!$B$17:$E$17,'Species Range'!$I9:$L9)/64)</f>
        <v>0.109375</v>
      </c>
      <c r="V14" s="132">
        <f>IF(Current!$K$10=0,0,SUMPRODUCT('Species Hypothesis'!$B$7:$E$7,'Species Hypothesis'!$B$18:$E$18,'Species Range'!$I9:$L9)/64)</f>
        <v>0</v>
      </c>
      <c r="W14" s="132">
        <f>IF(Current!$L$10=0,0,SUMPRODUCT('Species Hypothesis'!$B$7:$E$7,'Species Hypothesis'!$B$19:$E$19,'Species Range'!$I9:$L9)/64)</f>
        <v>0.1171875</v>
      </c>
      <c r="X14" s="132">
        <f>IF(Current!$M$10=0,0,SUMPRODUCT('Species Hypothesis'!$B$7:$E$7,'Species Hypothesis'!$B$20:$E$20,'Species Range'!$I9:$L9)/64)</f>
        <v>0.1796875</v>
      </c>
      <c r="Y14" s="169"/>
      <c r="Z14" s="166"/>
      <c r="AA14" s="166"/>
      <c r="AB14" s="166"/>
      <c r="AC14" s="166"/>
      <c r="AD14" s="166"/>
      <c r="AE14" s="166"/>
      <c r="AF14" s="166"/>
      <c r="AG14" s="166"/>
      <c r="AH14" s="166"/>
      <c r="AI14" s="166"/>
      <c r="AJ14" s="164"/>
      <c r="AK14" s="166"/>
      <c r="AL14" s="166"/>
      <c r="AM14" s="166"/>
      <c r="AN14" s="166"/>
      <c r="AO14" s="166"/>
      <c r="AP14" s="166"/>
      <c r="AQ14" s="166"/>
      <c r="AR14" s="166"/>
      <c r="AS14" s="166"/>
      <c r="AT14" s="166"/>
      <c r="AU14" s="166"/>
      <c r="AV14" s="164"/>
      <c r="AW14" s="21"/>
      <c r="AX14" s="21"/>
      <c r="AY14" s="21"/>
      <c r="AZ14" s="21"/>
      <c r="BA14" s="21"/>
      <c r="BB14" s="21"/>
    </row>
    <row r="15" spans="1:54" ht="15">
      <c r="A15" s="130" t="str">
        <f>IF(Current!A15&lt;&gt;"",Current!A15,"")</f>
        <v>Up 02 - Malheur R., WS Res ~ Griffin Ck</v>
      </c>
      <c r="B15" s="131">
        <f>IF(Current!$C$10=0,0,SUMPRODUCT('Species Hypothesis'!$B$7:$E$7,'Species Hypothesis'!$B$10:$E$10,'Species Range'!$C10:$F10)/64)</f>
        <v>0</v>
      </c>
      <c r="C15" s="131">
        <f>IF(Current!$D$10=0,0,SUMPRODUCT('Species Hypothesis'!$B$7:$E$7,'Species Hypothesis'!$B$11:$E$11,'Species Range'!$C10:$F10)/64)</f>
        <v>0</v>
      </c>
      <c r="D15" s="131">
        <f>IF(Current!$E$10=0,0,SUMPRODUCT('Species Hypothesis'!$B$7:$E$7,'Species Hypothesis'!$B$12:$E$12,'Species Range'!$C10:$F10)/64)</f>
        <v>0</v>
      </c>
      <c r="E15" s="131">
        <f>IF(Current!$F$10=0,0,SUMPRODUCT('Species Hypothesis'!$B$7:$E$7,'Species Hypothesis'!$B$13:$E$13,'Species Range'!$C10:$F10)/64)</f>
        <v>0</v>
      </c>
      <c r="F15" s="131">
        <f>IF(Current!$G$10=0,0,SUMPRODUCT('Species Hypothesis'!$B$7:$E$7,'Species Hypothesis'!$B$14:$E$14,'Species Range'!$C10:$F10)/64)</f>
        <v>0</v>
      </c>
      <c r="G15" s="131">
        <f>IF(Current!$H$10=0,0,SUMPRODUCT('Species Hypothesis'!$B$7:$E$7,'Species Hypothesis'!$B$15:$E$15,'Species Range'!$C10:$F10)/64)</f>
        <v>0</v>
      </c>
      <c r="H15" s="131">
        <f>IF(Current!$I$10=0,0,SUMPRODUCT('Species Hypothesis'!$B$7:$E$7,'Species Hypothesis'!$B$16:$E$16,'Species Range'!$C10:$F10)/64)</f>
        <v>0</v>
      </c>
      <c r="I15" s="131">
        <f>IF(Current!$J$10=0,0,SUMPRODUCT('Species Hypothesis'!$B$7:$E$7,'Species Hypothesis'!$B$17:$E$17,'Species Range'!$C10:$F10)/64)</f>
        <v>0</v>
      </c>
      <c r="J15" s="131">
        <f>IF(Current!$K$10=0,0,SUMPRODUCT('Species Hypothesis'!$B$7:$E$7,'Species Hypothesis'!$B$18:$E$18,'Species Range'!$C10:$F10)/64)</f>
        <v>0</v>
      </c>
      <c r="K15" s="131">
        <f>IF(Current!$L$10=0,0,SUMPRODUCT('Species Hypothesis'!$B$7:$E$7,'Species Hypothesis'!$B$19:$E$19,'Species Range'!$C10:$F10)/64)</f>
        <v>0</v>
      </c>
      <c r="L15" s="131">
        <f>IF(Current!$M$10=0,0,SUMPRODUCT('Species Hypothesis'!$B$7:$E$7,'Species Hypothesis'!$B$20:$E$20,'Species Range'!$C10:$F10)/64)</f>
        <v>0</v>
      </c>
      <c r="M15" s="197"/>
      <c r="N15" s="132">
        <f>IF(Current!$C$10=0,0,SUMPRODUCT('Species Hypothesis'!$B$7:$E$7,'Species Hypothesis'!$B$10:$E$10,'Species Range'!$I10:$L10)/64)</f>
        <v>0.140625</v>
      </c>
      <c r="O15" s="132">
        <f>IF(Current!$D$10=0,0,SUMPRODUCT('Species Hypothesis'!$B$7:$E$7,'Species Hypothesis'!$B$11:$E$11,'Species Range'!$I10:$L10)/64)</f>
        <v>0.171875</v>
      </c>
      <c r="P15" s="132">
        <f>IF(Current!$E$10=0,0,SUMPRODUCT('Species Hypothesis'!$B$7:$E$7,'Species Hypothesis'!$B$12:$E$12,'Species Range'!$I10:$L10)/64)</f>
        <v>0.15625</v>
      </c>
      <c r="Q15" s="132">
        <f>IF(Current!$F$10=0,0,SUMPRODUCT('Species Hypothesis'!$B$7:$E$7,'Species Hypothesis'!$B$13:$E$13,'Species Range'!$I10:$L10)/64)</f>
        <v>0.08203125</v>
      </c>
      <c r="R15" s="132">
        <f>IF(Current!$G$10=0,0,SUMPRODUCT('Species Hypothesis'!$B$7:$E$7,'Species Hypothesis'!$B$14:$E$14,'Species Range'!$I10:$L10)/64)</f>
        <v>0.1484375</v>
      </c>
      <c r="S15" s="132">
        <f>IF(Current!$H$10=0,0,SUMPRODUCT('Species Hypothesis'!$B$7:$E$7,'Species Hypothesis'!$B$15:$E$15,'Species Range'!$I10:$L10)/64)</f>
        <v>0.15234375</v>
      </c>
      <c r="T15" s="132">
        <f>IF(Current!$I$10=0,0,SUMPRODUCT('Species Hypothesis'!$B$7:$E$7,'Species Hypothesis'!$B$16:$E$16,'Species Range'!$I10:$L10)/64)</f>
        <v>0.0625</v>
      </c>
      <c r="U15" s="132">
        <f>IF(Current!$J$10=0,0,SUMPRODUCT('Species Hypothesis'!$B$7:$E$7,'Species Hypothesis'!$B$17:$E$17,'Species Range'!$I10:$L10)/64)</f>
        <v>0.109375</v>
      </c>
      <c r="V15" s="132">
        <f>IF(Current!$K$10=0,0,SUMPRODUCT('Species Hypothesis'!$B$7:$E$7,'Species Hypothesis'!$B$18:$E$18,'Species Range'!$I10:$L10)/64)</f>
        <v>0</v>
      </c>
      <c r="W15" s="132">
        <f>IF(Current!$L$10=0,0,SUMPRODUCT('Species Hypothesis'!$B$7:$E$7,'Species Hypothesis'!$B$19:$E$19,'Species Range'!$I10:$L10)/64)</f>
        <v>0.1171875</v>
      </c>
      <c r="X15" s="132">
        <f>IF(Current!$M$10=0,0,SUMPRODUCT('Species Hypothesis'!$B$7:$E$7,'Species Hypothesis'!$B$20:$E$20,'Species Range'!$I10:$L10)/64)</f>
        <v>0.1796875</v>
      </c>
      <c r="Y15" s="169"/>
      <c r="Z15" s="166"/>
      <c r="AA15" s="166"/>
      <c r="AB15" s="166"/>
      <c r="AC15" s="166"/>
      <c r="AD15" s="166"/>
      <c r="AE15" s="166"/>
      <c r="AF15" s="166"/>
      <c r="AG15" s="166"/>
      <c r="AH15" s="166"/>
      <c r="AI15" s="166"/>
      <c r="AJ15" s="164"/>
      <c r="AK15" s="166"/>
      <c r="AL15" s="166"/>
      <c r="AM15" s="166"/>
      <c r="AN15" s="166"/>
      <c r="AO15" s="166"/>
      <c r="AP15" s="166"/>
      <c r="AQ15" s="166"/>
      <c r="AR15" s="166"/>
      <c r="AS15" s="166"/>
      <c r="AT15" s="166"/>
      <c r="AU15" s="166"/>
      <c r="AV15" s="164"/>
      <c r="AW15" s="21"/>
      <c r="AX15" s="21"/>
      <c r="AY15" s="21"/>
      <c r="AZ15" s="21"/>
      <c r="BA15" s="21"/>
      <c r="BB15" s="21"/>
    </row>
    <row r="16" spans="1:54" ht="15">
      <c r="A16" s="130" t="str">
        <f>IF(Current!A16&lt;&gt;"",Current!A16,"")</f>
        <v>Up 03 - Malheur R., ~Griffin Ck ~Bosonburg Ck</v>
      </c>
      <c r="B16" s="131">
        <f>IF(Current!$C$10=0,0,SUMPRODUCT('Species Hypothesis'!$B$7:$E$7,'Species Hypothesis'!$B$10:$E$10,'Species Range'!$C11:$F11)/64)</f>
        <v>0.3125</v>
      </c>
      <c r="C16" s="131">
        <f>IF(Current!$D$10=0,0,SUMPRODUCT('Species Hypothesis'!$B$7:$E$7,'Species Hypothesis'!$B$11:$E$11,'Species Range'!$C11:$F11)/64)</f>
        <v>0.34375</v>
      </c>
      <c r="D16" s="131">
        <f>IF(Current!$E$10=0,0,SUMPRODUCT('Species Hypothesis'!$B$7:$E$7,'Species Hypothesis'!$B$12:$E$12,'Species Range'!$C11:$F11)/64)</f>
        <v>0.328125</v>
      </c>
      <c r="E16" s="131">
        <f>IF(Current!$F$10=0,0,SUMPRODUCT('Species Hypothesis'!$B$7:$E$7,'Species Hypothesis'!$B$13:$E$13,'Species Range'!$C11:$F11)/64)</f>
        <v>0.2109375</v>
      </c>
      <c r="F16" s="131">
        <f>IF(Current!$G$10=0,0,SUMPRODUCT('Species Hypothesis'!$B$7:$E$7,'Species Hypothesis'!$B$14:$E$14,'Species Range'!$C11:$F11)/64)</f>
        <v>0.234375</v>
      </c>
      <c r="G16" s="131">
        <f>IF(Current!$H$10=0,0,SUMPRODUCT('Species Hypothesis'!$B$7:$E$7,'Species Hypothesis'!$B$15:$E$15,'Species Range'!$C11:$F11)/64)</f>
        <v>0.2421875</v>
      </c>
      <c r="H16" s="131">
        <f>IF(Current!$I$10=0,0,SUMPRODUCT('Species Hypothesis'!$B$7:$E$7,'Species Hypothesis'!$B$16:$E$16,'Species Range'!$C11:$F11)/64)</f>
        <v>0.125</v>
      </c>
      <c r="I16" s="131">
        <f>IF(Current!$J$10=0,0,SUMPRODUCT('Species Hypothesis'!$B$7:$E$7,'Species Hypothesis'!$B$17:$E$17,'Species Range'!$C11:$F11)/64)</f>
        <v>0.21875</v>
      </c>
      <c r="J16" s="131">
        <f>IF(Current!$K$10=0,0,SUMPRODUCT('Species Hypothesis'!$B$7:$E$7,'Species Hypothesis'!$B$18:$E$18,'Species Range'!$C11:$F11)/64)</f>
        <v>0.0625</v>
      </c>
      <c r="K16" s="131">
        <f>IF(Current!$L$10=0,0,SUMPRODUCT('Species Hypothesis'!$B$7:$E$7,'Species Hypothesis'!$B$19:$E$19,'Species Range'!$C11:$F11)/64)</f>
        <v>0.203125</v>
      </c>
      <c r="L16" s="131">
        <f>IF(Current!$M$10=0,0,SUMPRODUCT('Species Hypothesis'!$B$7:$E$7,'Species Hypothesis'!$B$20:$E$20,'Species Range'!$C11:$F11)/64)</f>
        <v>0.234375</v>
      </c>
      <c r="M16" s="197"/>
      <c r="N16" s="132">
        <f>IF(Current!$C$10=0,0,SUMPRODUCT('Species Hypothesis'!$B$7:$E$7,'Species Hypothesis'!$B$10:$E$10,'Species Range'!$I11:$L11)/64)</f>
        <v>0.375</v>
      </c>
      <c r="O16" s="132">
        <f>IF(Current!$D$10=0,0,SUMPRODUCT('Species Hypothesis'!$B$7:$E$7,'Species Hypothesis'!$B$11:$E$11,'Species Range'!$I11:$L11)/64)</f>
        <v>0.40625</v>
      </c>
      <c r="P16" s="132">
        <f>IF(Current!$E$10=0,0,SUMPRODUCT('Species Hypothesis'!$B$7:$E$7,'Species Hypothesis'!$B$12:$E$12,'Species Range'!$I11:$L11)/64)</f>
        <v>0.390625</v>
      </c>
      <c r="Q16" s="132">
        <f>IF(Current!$F$10=0,0,SUMPRODUCT('Species Hypothesis'!$B$7:$E$7,'Species Hypothesis'!$B$13:$E$13,'Species Range'!$I11:$L11)/64)</f>
        <v>0.2578125</v>
      </c>
      <c r="R16" s="132">
        <f>IF(Current!$G$10=0,0,SUMPRODUCT('Species Hypothesis'!$B$7:$E$7,'Species Hypothesis'!$B$14:$E$14,'Species Range'!$I11:$L11)/64)</f>
        <v>0.265625</v>
      </c>
      <c r="S16" s="132">
        <f>IF(Current!$H$10=0,0,SUMPRODUCT('Species Hypothesis'!$B$7:$E$7,'Species Hypothesis'!$B$15:$E$15,'Species Range'!$I11:$L11)/64)</f>
        <v>0.3046875</v>
      </c>
      <c r="T16" s="132">
        <f>IF(Current!$I$10=0,0,SUMPRODUCT('Species Hypothesis'!$B$7:$E$7,'Species Hypothesis'!$B$16:$E$16,'Species Range'!$I11:$L11)/64)</f>
        <v>0.1875</v>
      </c>
      <c r="U16" s="132">
        <f>IF(Current!$J$10=0,0,SUMPRODUCT('Species Hypothesis'!$B$7:$E$7,'Species Hypothesis'!$B$17:$E$17,'Species Range'!$I11:$L11)/64)</f>
        <v>0.21875</v>
      </c>
      <c r="V16" s="132">
        <f>IF(Current!$K$10=0,0,SUMPRODUCT('Species Hypothesis'!$B$7:$E$7,'Species Hypothesis'!$B$18:$E$18,'Species Range'!$I11:$L11)/64)</f>
        <v>0.125</v>
      </c>
      <c r="W16" s="132">
        <f>IF(Current!$L$10=0,0,SUMPRODUCT('Species Hypothesis'!$B$7:$E$7,'Species Hypothesis'!$B$19:$E$19,'Species Range'!$I11:$L11)/64)</f>
        <v>0.234375</v>
      </c>
      <c r="X16" s="132">
        <f>IF(Current!$M$10=0,0,SUMPRODUCT('Species Hypothesis'!$B$7:$E$7,'Species Hypothesis'!$B$20:$E$20,'Species Range'!$I11:$L11)/64)</f>
        <v>0.234375</v>
      </c>
      <c r="Y16" s="169"/>
      <c r="Z16" s="166"/>
      <c r="AA16" s="166"/>
      <c r="AB16" s="166"/>
      <c r="AC16" s="166"/>
      <c r="AD16" s="166"/>
      <c r="AE16" s="166"/>
      <c r="AF16" s="166"/>
      <c r="AG16" s="166"/>
      <c r="AH16" s="166"/>
      <c r="AI16" s="166"/>
      <c r="AJ16" s="164"/>
      <c r="AK16" s="166"/>
      <c r="AL16" s="166"/>
      <c r="AM16" s="166"/>
      <c r="AN16" s="166"/>
      <c r="AO16" s="166"/>
      <c r="AP16" s="166"/>
      <c r="AQ16" s="166"/>
      <c r="AR16" s="166"/>
      <c r="AS16" s="166"/>
      <c r="AT16" s="166"/>
      <c r="AU16" s="166"/>
      <c r="AV16" s="164"/>
      <c r="AW16" s="21"/>
      <c r="AX16" s="21"/>
      <c r="AY16" s="21"/>
      <c r="AZ16" s="21"/>
      <c r="BA16" s="21"/>
      <c r="BB16" s="21"/>
    </row>
    <row r="17" spans="1:54" ht="15">
      <c r="A17" s="130" t="str">
        <f>IF(Current!A17&lt;&gt;"",Current!A17,"")</f>
        <v>Up 19 - Lower Summit Ck, Larch Ck</v>
      </c>
      <c r="B17" s="131">
        <f>IF(Current!$C$10=0,0,SUMPRODUCT('Species Hypothesis'!$B$7:$E$7,'Species Hypothesis'!$B$10:$E$10,'Species Range'!$C12:$F12)/64)</f>
        <v>0</v>
      </c>
      <c r="C17" s="131">
        <f>IF(Current!$D$10=0,0,SUMPRODUCT('Species Hypothesis'!$B$7:$E$7,'Species Hypothesis'!$B$11:$E$11,'Species Range'!$C12:$F12)/64)</f>
        <v>0</v>
      </c>
      <c r="D17" s="131">
        <f>IF(Current!$E$10=0,0,SUMPRODUCT('Species Hypothesis'!$B$7:$E$7,'Species Hypothesis'!$B$12:$E$12,'Species Range'!$C12:$F12)/64)</f>
        <v>0</v>
      </c>
      <c r="E17" s="131">
        <f>IF(Current!$F$10=0,0,SUMPRODUCT('Species Hypothesis'!$B$7:$E$7,'Species Hypothesis'!$B$13:$E$13,'Species Range'!$C12:$F12)/64)</f>
        <v>0</v>
      </c>
      <c r="F17" s="131">
        <f>IF(Current!$G$10=0,0,SUMPRODUCT('Species Hypothesis'!$B$7:$E$7,'Species Hypothesis'!$B$14:$E$14,'Species Range'!$C12:$F12)/64)</f>
        <v>0</v>
      </c>
      <c r="G17" s="131">
        <f>IF(Current!$H$10=0,0,SUMPRODUCT('Species Hypothesis'!$B$7:$E$7,'Species Hypothesis'!$B$15:$E$15,'Species Range'!$C12:$F12)/64)</f>
        <v>0</v>
      </c>
      <c r="H17" s="131">
        <f>IF(Current!$I$10=0,0,SUMPRODUCT('Species Hypothesis'!$B$7:$E$7,'Species Hypothesis'!$B$16:$E$16,'Species Range'!$C12:$F12)/64)</f>
        <v>0</v>
      </c>
      <c r="I17" s="131">
        <f>IF(Current!$J$10=0,0,SUMPRODUCT('Species Hypothesis'!$B$7:$E$7,'Species Hypothesis'!$B$17:$E$17,'Species Range'!$C12:$F12)/64)</f>
        <v>0</v>
      </c>
      <c r="J17" s="131">
        <f>IF(Current!$K$10=0,0,SUMPRODUCT('Species Hypothesis'!$B$7:$E$7,'Species Hypothesis'!$B$18:$E$18,'Species Range'!$C12:$F12)/64)</f>
        <v>0</v>
      </c>
      <c r="K17" s="131">
        <f>IF(Current!$L$10=0,0,SUMPRODUCT('Species Hypothesis'!$B$7:$E$7,'Species Hypothesis'!$B$19:$E$19,'Species Range'!$C12:$F12)/64)</f>
        <v>0</v>
      </c>
      <c r="L17" s="131">
        <f>IF(Current!$M$10=0,0,SUMPRODUCT('Species Hypothesis'!$B$7:$E$7,'Species Hypothesis'!$B$20:$E$20,'Species Range'!$C12:$F12)/64)</f>
        <v>0</v>
      </c>
      <c r="M17" s="197"/>
      <c r="N17" s="132">
        <f>IF(Current!$C$10=0,0,SUMPRODUCT('Species Hypothesis'!$B$7:$E$7,'Species Hypothesis'!$B$10:$E$10,'Species Range'!$I12:$L12)/64)</f>
        <v>0.375</v>
      </c>
      <c r="O17" s="132">
        <f>IF(Current!$D$10=0,0,SUMPRODUCT('Species Hypothesis'!$B$7:$E$7,'Species Hypothesis'!$B$11:$E$11,'Species Range'!$I12:$L12)/64)</f>
        <v>0.40625</v>
      </c>
      <c r="P17" s="132">
        <f>IF(Current!$E$10=0,0,SUMPRODUCT('Species Hypothesis'!$B$7:$E$7,'Species Hypothesis'!$B$12:$E$12,'Species Range'!$I12:$L12)/64)</f>
        <v>0.390625</v>
      </c>
      <c r="Q17" s="132">
        <f>IF(Current!$F$10=0,0,SUMPRODUCT('Species Hypothesis'!$B$7:$E$7,'Species Hypothesis'!$B$13:$E$13,'Species Range'!$I12:$L12)/64)</f>
        <v>0.2578125</v>
      </c>
      <c r="R17" s="132">
        <f>IF(Current!$G$10=0,0,SUMPRODUCT('Species Hypothesis'!$B$7:$E$7,'Species Hypothesis'!$B$14:$E$14,'Species Range'!$I12:$L12)/64)</f>
        <v>0.265625</v>
      </c>
      <c r="S17" s="132">
        <f>IF(Current!$H$10=0,0,SUMPRODUCT('Species Hypothesis'!$B$7:$E$7,'Species Hypothesis'!$B$15:$E$15,'Species Range'!$I12:$L12)/64)</f>
        <v>0.3046875</v>
      </c>
      <c r="T17" s="132">
        <f>IF(Current!$I$10=0,0,SUMPRODUCT('Species Hypothesis'!$B$7:$E$7,'Species Hypothesis'!$B$16:$E$16,'Species Range'!$I12:$L12)/64)</f>
        <v>0.1875</v>
      </c>
      <c r="U17" s="132">
        <f>IF(Current!$J$10=0,0,SUMPRODUCT('Species Hypothesis'!$B$7:$E$7,'Species Hypothesis'!$B$17:$E$17,'Species Range'!$I12:$L12)/64)</f>
        <v>0.21875</v>
      </c>
      <c r="V17" s="132">
        <f>IF(Current!$K$10=0,0,SUMPRODUCT('Species Hypothesis'!$B$7:$E$7,'Species Hypothesis'!$B$18:$E$18,'Species Range'!$I12:$L12)/64)</f>
        <v>0.125</v>
      </c>
      <c r="W17" s="132">
        <f>IF(Current!$L$10=0,0,SUMPRODUCT('Species Hypothesis'!$B$7:$E$7,'Species Hypothesis'!$B$19:$E$19,'Species Range'!$I12:$L12)/64)</f>
        <v>0.234375</v>
      </c>
      <c r="X17" s="132">
        <f>IF(Current!$M$10=0,0,SUMPRODUCT('Species Hypothesis'!$B$7:$E$7,'Species Hypothesis'!$B$20:$E$20,'Species Range'!$I12:$L12)/64)</f>
        <v>0.234375</v>
      </c>
      <c r="Y17" s="169"/>
      <c r="Z17" s="166"/>
      <c r="AA17" s="166"/>
      <c r="AB17" s="166"/>
      <c r="AC17" s="166"/>
      <c r="AD17" s="166"/>
      <c r="AE17" s="166"/>
      <c r="AF17" s="166"/>
      <c r="AG17" s="166"/>
      <c r="AH17" s="166"/>
      <c r="AI17" s="166"/>
      <c r="AJ17" s="164"/>
      <c r="AK17" s="166"/>
      <c r="AL17" s="166"/>
      <c r="AM17" s="166"/>
      <c r="AN17" s="166"/>
      <c r="AO17" s="166"/>
      <c r="AP17" s="166"/>
      <c r="AQ17" s="166"/>
      <c r="AR17" s="166"/>
      <c r="AS17" s="166"/>
      <c r="AT17" s="166"/>
      <c r="AU17" s="166"/>
      <c r="AV17" s="164"/>
      <c r="AW17" s="21"/>
      <c r="AX17" s="21"/>
      <c r="AY17" s="21"/>
      <c r="AZ17" s="21"/>
      <c r="BA17" s="21"/>
      <c r="BB17" s="21"/>
    </row>
    <row r="18" spans="1:54" ht="15">
      <c r="A18" s="130" t="str">
        <f>IF(Current!A18&lt;&gt;"",Current!A18,"")</f>
        <v>Up 20 - Up-Summit Ck, Little Logan Ck</v>
      </c>
      <c r="B18" s="131">
        <f>IF(Current!$C$10=0,0,SUMPRODUCT('Species Hypothesis'!$B$7:$E$7,'Species Hypothesis'!$B$10:$E$10,'Species Range'!$C13:$F13)/64)</f>
        <v>0</v>
      </c>
      <c r="C18" s="131">
        <f>IF(Current!$D$10=0,0,SUMPRODUCT('Species Hypothesis'!$B$7:$E$7,'Species Hypothesis'!$B$11:$E$11,'Species Range'!$C13:$F13)/64)</f>
        <v>0</v>
      </c>
      <c r="D18" s="131">
        <f>IF(Current!$E$10=0,0,SUMPRODUCT('Species Hypothesis'!$B$7:$E$7,'Species Hypothesis'!$B$12:$E$12,'Species Range'!$C13:$F13)/64)</f>
        <v>0</v>
      </c>
      <c r="E18" s="131">
        <f>IF(Current!$F$10=0,0,SUMPRODUCT('Species Hypothesis'!$B$7:$E$7,'Species Hypothesis'!$B$13:$E$13,'Species Range'!$C13:$F13)/64)</f>
        <v>0</v>
      </c>
      <c r="F18" s="131">
        <f>IF(Current!$G$10=0,0,SUMPRODUCT('Species Hypothesis'!$B$7:$E$7,'Species Hypothesis'!$B$14:$E$14,'Species Range'!$C13:$F13)/64)</f>
        <v>0</v>
      </c>
      <c r="G18" s="131">
        <f>IF(Current!$H$10=0,0,SUMPRODUCT('Species Hypothesis'!$B$7:$E$7,'Species Hypothesis'!$B$15:$E$15,'Species Range'!$C13:$F13)/64)</f>
        <v>0</v>
      </c>
      <c r="H18" s="131">
        <f>IF(Current!$I$10=0,0,SUMPRODUCT('Species Hypothesis'!$B$7:$E$7,'Species Hypothesis'!$B$16:$E$16,'Species Range'!$C13:$F13)/64)</f>
        <v>0</v>
      </c>
      <c r="I18" s="131">
        <f>IF(Current!$J$10=0,0,SUMPRODUCT('Species Hypothesis'!$B$7:$E$7,'Species Hypothesis'!$B$17:$E$17,'Species Range'!$C13:$F13)/64)</f>
        <v>0</v>
      </c>
      <c r="J18" s="131">
        <f>IF(Current!$K$10=0,0,SUMPRODUCT('Species Hypothesis'!$B$7:$E$7,'Species Hypothesis'!$B$18:$E$18,'Species Range'!$C13:$F13)/64)</f>
        <v>0</v>
      </c>
      <c r="K18" s="131">
        <f>IF(Current!$L$10=0,0,SUMPRODUCT('Species Hypothesis'!$B$7:$E$7,'Species Hypothesis'!$B$19:$E$19,'Species Range'!$C13:$F13)/64)</f>
        <v>0</v>
      </c>
      <c r="L18" s="131">
        <f>IF(Current!$M$10=0,0,SUMPRODUCT('Species Hypothesis'!$B$7:$E$7,'Species Hypothesis'!$B$20:$E$20,'Species Range'!$C13:$F13)/64)</f>
        <v>0</v>
      </c>
      <c r="M18" s="197"/>
      <c r="N18" s="132">
        <f>IF(Current!$C$10=0,0,SUMPRODUCT('Species Hypothesis'!$B$7:$E$7,'Species Hypothesis'!$B$10:$E$10,'Species Range'!$I13:$L13)/64)</f>
        <v>0.375</v>
      </c>
      <c r="O18" s="132">
        <f>IF(Current!$D$10=0,0,SUMPRODUCT('Species Hypothesis'!$B$7:$E$7,'Species Hypothesis'!$B$11:$E$11,'Species Range'!$I13:$L13)/64)</f>
        <v>0.40625</v>
      </c>
      <c r="P18" s="132">
        <f>IF(Current!$E$10=0,0,SUMPRODUCT('Species Hypothesis'!$B$7:$E$7,'Species Hypothesis'!$B$12:$E$12,'Species Range'!$I13:$L13)/64)</f>
        <v>0.390625</v>
      </c>
      <c r="Q18" s="132">
        <f>IF(Current!$F$10=0,0,SUMPRODUCT('Species Hypothesis'!$B$7:$E$7,'Species Hypothesis'!$B$13:$E$13,'Species Range'!$I13:$L13)/64)</f>
        <v>0.2578125</v>
      </c>
      <c r="R18" s="132">
        <f>IF(Current!$G$10=0,0,SUMPRODUCT('Species Hypothesis'!$B$7:$E$7,'Species Hypothesis'!$B$14:$E$14,'Species Range'!$I13:$L13)/64)</f>
        <v>0.265625</v>
      </c>
      <c r="S18" s="132">
        <f>IF(Current!$H$10=0,0,SUMPRODUCT('Species Hypothesis'!$B$7:$E$7,'Species Hypothesis'!$B$15:$E$15,'Species Range'!$I13:$L13)/64)</f>
        <v>0.3046875</v>
      </c>
      <c r="T18" s="132">
        <f>IF(Current!$I$10=0,0,SUMPRODUCT('Species Hypothesis'!$B$7:$E$7,'Species Hypothesis'!$B$16:$E$16,'Species Range'!$I13:$L13)/64)</f>
        <v>0.1875</v>
      </c>
      <c r="U18" s="132">
        <f>IF(Current!$J$10=0,0,SUMPRODUCT('Species Hypothesis'!$B$7:$E$7,'Species Hypothesis'!$B$17:$E$17,'Species Range'!$I13:$L13)/64)</f>
        <v>0.21875</v>
      </c>
      <c r="V18" s="132">
        <f>IF(Current!$K$10=0,0,SUMPRODUCT('Species Hypothesis'!$B$7:$E$7,'Species Hypothesis'!$B$18:$E$18,'Species Range'!$I13:$L13)/64)</f>
        <v>0.125</v>
      </c>
      <c r="W18" s="132">
        <f>IF(Current!$L$10=0,0,SUMPRODUCT('Species Hypothesis'!$B$7:$E$7,'Species Hypothesis'!$B$19:$E$19,'Species Range'!$I13:$L13)/64)</f>
        <v>0.234375</v>
      </c>
      <c r="X18" s="132">
        <f>IF(Current!$M$10=0,0,SUMPRODUCT('Species Hypothesis'!$B$7:$E$7,'Species Hypothesis'!$B$20:$E$20,'Species Range'!$I13:$L13)/64)</f>
        <v>0.234375</v>
      </c>
      <c r="Y18" s="169"/>
      <c r="Z18" s="166"/>
      <c r="AA18" s="166"/>
      <c r="AB18" s="166"/>
      <c r="AC18" s="166"/>
      <c r="AD18" s="166"/>
      <c r="AE18" s="166"/>
      <c r="AF18" s="166"/>
      <c r="AG18" s="166"/>
      <c r="AH18" s="166"/>
      <c r="AI18" s="166"/>
      <c r="AJ18" s="164"/>
      <c r="AK18" s="166"/>
      <c r="AL18" s="166"/>
      <c r="AM18" s="166"/>
      <c r="AN18" s="166"/>
      <c r="AO18" s="166"/>
      <c r="AP18" s="166"/>
      <c r="AQ18" s="166"/>
      <c r="AR18" s="166"/>
      <c r="AS18" s="166"/>
      <c r="AT18" s="166"/>
      <c r="AU18" s="166"/>
      <c r="AV18" s="164"/>
      <c r="AW18" s="21"/>
      <c r="AX18" s="21"/>
      <c r="AY18" s="21"/>
      <c r="AZ18" s="21"/>
      <c r="BA18" s="21"/>
      <c r="BB18" s="21"/>
    </row>
    <row r="19" spans="1:54" ht="15">
      <c r="A19" s="130" t="str">
        <f>IF(Current!A19&lt;&gt;"",Current!A19,"")</f>
        <v>Up 21 - Upper Summit Ck</v>
      </c>
      <c r="B19" s="131">
        <f>IF(Current!$C$10=0,0,SUMPRODUCT('Species Hypothesis'!$B$7:$E$7,'Species Hypothesis'!$B$10:$E$10,'Species Range'!$C14:$F14)/64)</f>
        <v>0</v>
      </c>
      <c r="C19" s="131">
        <f>IF(Current!$D$10=0,0,SUMPRODUCT('Species Hypothesis'!$B$7:$E$7,'Species Hypothesis'!$B$11:$E$11,'Species Range'!$C14:$F14)/64)</f>
        <v>0</v>
      </c>
      <c r="D19" s="131">
        <f>IF(Current!$E$10=0,0,SUMPRODUCT('Species Hypothesis'!$B$7:$E$7,'Species Hypothesis'!$B$12:$E$12,'Species Range'!$C14:$F14)/64)</f>
        <v>0</v>
      </c>
      <c r="E19" s="131">
        <f>IF(Current!$F$10=0,0,SUMPRODUCT('Species Hypothesis'!$B$7:$E$7,'Species Hypothesis'!$B$13:$E$13,'Species Range'!$C14:$F14)/64)</f>
        <v>0</v>
      </c>
      <c r="F19" s="131">
        <f>IF(Current!$G$10=0,0,SUMPRODUCT('Species Hypothesis'!$B$7:$E$7,'Species Hypothesis'!$B$14:$E$14,'Species Range'!$C14:$F14)/64)</f>
        <v>0</v>
      </c>
      <c r="G19" s="131">
        <f>IF(Current!$H$10=0,0,SUMPRODUCT('Species Hypothesis'!$B$7:$E$7,'Species Hypothesis'!$B$15:$E$15,'Species Range'!$C14:$F14)/64)</f>
        <v>0</v>
      </c>
      <c r="H19" s="131">
        <f>IF(Current!$I$10=0,0,SUMPRODUCT('Species Hypothesis'!$B$7:$E$7,'Species Hypothesis'!$B$16:$E$16,'Species Range'!$C14:$F14)/64)</f>
        <v>0</v>
      </c>
      <c r="I19" s="131">
        <f>IF(Current!$J$10=0,0,SUMPRODUCT('Species Hypothesis'!$B$7:$E$7,'Species Hypothesis'!$B$17:$E$17,'Species Range'!$C14:$F14)/64)</f>
        <v>0</v>
      </c>
      <c r="J19" s="131">
        <f>IF(Current!$K$10=0,0,SUMPRODUCT('Species Hypothesis'!$B$7:$E$7,'Species Hypothesis'!$B$18:$E$18,'Species Range'!$C14:$F14)/64)</f>
        <v>0</v>
      </c>
      <c r="K19" s="131">
        <f>IF(Current!$L$10=0,0,SUMPRODUCT('Species Hypothesis'!$B$7:$E$7,'Species Hypothesis'!$B$19:$E$19,'Species Range'!$C14:$F14)/64)</f>
        <v>0</v>
      </c>
      <c r="L19" s="131">
        <f>IF(Current!$M$10=0,0,SUMPRODUCT('Species Hypothesis'!$B$7:$E$7,'Species Hypothesis'!$B$20:$E$20,'Species Range'!$C14:$F14)/64)</f>
        <v>0</v>
      </c>
      <c r="M19" s="197"/>
      <c r="N19" s="132">
        <f>IF(Current!$C$10=0,0,SUMPRODUCT('Species Hypothesis'!$B$7:$E$7,'Species Hypothesis'!$B$10:$E$10,'Species Range'!$I14:$L14)/64)</f>
        <v>0.703125</v>
      </c>
      <c r="O19" s="132">
        <f>IF(Current!$D$10=0,0,SUMPRODUCT('Species Hypothesis'!$B$7:$E$7,'Species Hypothesis'!$B$11:$E$11,'Species Range'!$I14:$L14)/64)</f>
        <v>0.71875</v>
      </c>
      <c r="P19" s="132">
        <f>IF(Current!$E$10=0,0,SUMPRODUCT('Species Hypothesis'!$B$7:$E$7,'Species Hypothesis'!$B$12:$E$12,'Species Range'!$I14:$L14)/64)</f>
        <v>0.7109375</v>
      </c>
      <c r="Q19" s="132">
        <f>IF(Current!$F$10=0,0,SUMPRODUCT('Species Hypothesis'!$B$7:$E$7,'Species Hypothesis'!$B$13:$E$13,'Species Range'!$I14:$L14)/64)</f>
        <v>0.5703125</v>
      </c>
      <c r="R19" s="132">
        <f>IF(Current!$G$10=0,0,SUMPRODUCT('Species Hypothesis'!$B$7:$E$7,'Species Hypothesis'!$B$14:$E$14,'Species Range'!$I14:$L14)/64)</f>
        <v>0.5</v>
      </c>
      <c r="S19" s="132">
        <f>IF(Current!$H$10=0,0,SUMPRODUCT('Species Hypothesis'!$B$7:$E$7,'Species Hypothesis'!$B$15:$E$15,'Species Range'!$I14:$L14)/64)</f>
        <v>0.5859375</v>
      </c>
      <c r="T19" s="132">
        <f>IF(Current!$I$10=0,0,SUMPRODUCT('Species Hypothesis'!$B$7:$E$7,'Species Hypothesis'!$B$16:$E$16,'Species Range'!$I14:$L14)/64)</f>
        <v>0.390625</v>
      </c>
      <c r="U19" s="132">
        <f>IF(Current!$J$10=0,0,SUMPRODUCT('Species Hypothesis'!$B$7:$E$7,'Species Hypothesis'!$B$17:$E$17,'Species Range'!$I14:$L14)/64)</f>
        <v>0.4375</v>
      </c>
      <c r="V19" s="132">
        <f>IF(Current!$K$10=0,0,SUMPRODUCT('Species Hypothesis'!$B$7:$E$7,'Species Hypothesis'!$B$18:$E$18,'Species Range'!$I14:$L14)/64)</f>
        <v>0.46875</v>
      </c>
      <c r="W19" s="132">
        <f>IF(Current!$L$10=0,0,SUMPRODUCT('Species Hypothesis'!$B$7:$E$7,'Species Hypothesis'!$B$19:$E$19,'Species Range'!$I14:$L14)/64)</f>
        <v>0.265625</v>
      </c>
      <c r="X19" s="132">
        <f>IF(Current!$M$10=0,0,SUMPRODUCT('Species Hypothesis'!$B$7:$E$7,'Species Hypothesis'!$B$20:$E$20,'Species Range'!$I14:$L14)/64)</f>
        <v>0.171875</v>
      </c>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21"/>
      <c r="AX19" s="21"/>
      <c r="AY19" s="21"/>
      <c r="AZ19" s="21"/>
      <c r="BA19" s="21"/>
      <c r="BB19" s="21"/>
    </row>
    <row r="20" spans="1:54" ht="15">
      <c r="A20" s="130" t="str">
        <f>IF(Current!A20&lt;&gt;"",Current!A20,"")</f>
        <v>Up 22 - Logan Valley East (Malh., Boson.&amp; Big)</v>
      </c>
      <c r="B20" s="131">
        <f>IF(Current!$C$10=0,0,SUMPRODUCT('Species Hypothesis'!$B$7:$E$7,'Species Hypothesis'!$B$10:$E$10,'Species Range'!$C15:$F15)/64)</f>
        <v>0.609375</v>
      </c>
      <c r="C20" s="131">
        <f>IF(Current!$D$10=0,0,SUMPRODUCT('Species Hypothesis'!$B$7:$E$7,'Species Hypothesis'!$B$11:$E$11,'Species Range'!$C15:$F15)/64)</f>
        <v>0.640625</v>
      </c>
      <c r="D20" s="131">
        <f>IF(Current!$E$10=0,0,SUMPRODUCT('Species Hypothesis'!$B$7:$E$7,'Species Hypothesis'!$B$12:$E$12,'Species Range'!$C15:$F15)/64)</f>
        <v>0.625</v>
      </c>
      <c r="E20" s="131">
        <f>IF(Current!$F$10=0,0,SUMPRODUCT('Species Hypothesis'!$B$7:$E$7,'Species Hypothesis'!$B$13:$E$13,'Species Range'!$C15:$F15)/64)</f>
        <v>0.4609375</v>
      </c>
      <c r="F20" s="131">
        <f>IF(Current!$G$10=0,0,SUMPRODUCT('Species Hypothesis'!$B$7:$E$7,'Species Hypothesis'!$B$14:$E$14,'Species Range'!$C15:$F15)/64)</f>
        <v>0.4375</v>
      </c>
      <c r="G20" s="131">
        <f>IF(Current!$H$10=0,0,SUMPRODUCT('Species Hypothesis'!$B$7:$E$7,'Species Hypothesis'!$B$15:$E$15,'Species Range'!$C15:$F15)/64)</f>
        <v>0.5390625</v>
      </c>
      <c r="H20" s="131">
        <f>IF(Current!$I$10=0,0,SUMPRODUCT('Species Hypothesis'!$B$7:$E$7,'Species Hypothesis'!$B$16:$E$16,'Species Range'!$C15:$F15)/64)</f>
        <v>0.3671875</v>
      </c>
      <c r="I20" s="131">
        <f>IF(Current!$J$10=0,0,SUMPRODUCT('Species Hypothesis'!$B$7:$E$7,'Species Hypothesis'!$B$17:$E$17,'Species Range'!$C15:$F15)/64)</f>
        <v>0.328125</v>
      </c>
      <c r="J20" s="131">
        <f>IF(Current!$K$10=0,0,SUMPRODUCT('Species Hypothesis'!$B$7:$E$7,'Species Hypothesis'!$B$18:$E$18,'Species Range'!$C15:$F15)/64)</f>
        <v>0.359375</v>
      </c>
      <c r="K20" s="131">
        <f>IF(Current!$L$10=0,0,SUMPRODUCT('Species Hypothesis'!$B$7:$E$7,'Species Hypothesis'!$B$19:$E$19,'Species Range'!$C15:$F15)/64)</f>
        <v>0.296875</v>
      </c>
      <c r="L20" s="131">
        <f>IF(Current!$M$10=0,0,SUMPRODUCT('Species Hypothesis'!$B$7:$E$7,'Species Hypothesis'!$B$20:$E$20,'Species Range'!$C15:$F15)/64)</f>
        <v>0.234375</v>
      </c>
      <c r="M20" s="197"/>
      <c r="N20" s="132">
        <f>IF(Current!$C$10=0,0,SUMPRODUCT('Species Hypothesis'!$B$7:$E$7,'Species Hypothesis'!$B$10:$E$10,'Species Range'!$I15:$L15)/64)</f>
        <v>0.6640625</v>
      </c>
      <c r="O20" s="132">
        <f>IF(Current!$D$10=0,0,SUMPRODUCT('Species Hypothesis'!$B$7:$E$7,'Species Hypothesis'!$B$11:$E$11,'Species Range'!$I15:$L15)/64)</f>
        <v>0.6953125</v>
      </c>
      <c r="P20" s="132">
        <f>IF(Current!$E$10=0,0,SUMPRODUCT('Species Hypothesis'!$B$7:$E$7,'Species Hypothesis'!$B$12:$E$12,'Species Range'!$I15:$L15)/64)</f>
        <v>0.6796875</v>
      </c>
      <c r="Q20" s="132">
        <f>IF(Current!$F$10=0,0,SUMPRODUCT('Species Hypothesis'!$B$7:$E$7,'Species Hypothesis'!$B$13:$E$13,'Species Range'!$I15:$L15)/64)</f>
        <v>0.515625</v>
      </c>
      <c r="R20" s="132">
        <f>IF(Current!$G$10=0,0,SUMPRODUCT('Species Hypothesis'!$B$7:$E$7,'Species Hypothesis'!$B$14:$E$14,'Species Range'!$I15:$L15)/64)</f>
        <v>0.4921875</v>
      </c>
      <c r="S20" s="132">
        <f>IF(Current!$H$10=0,0,SUMPRODUCT('Species Hypothesis'!$B$7:$E$7,'Species Hypothesis'!$B$15:$E$15,'Species Range'!$I15:$L15)/64)</f>
        <v>0.59375</v>
      </c>
      <c r="T20" s="132">
        <f>IF(Current!$I$10=0,0,SUMPRODUCT('Species Hypothesis'!$B$7:$E$7,'Species Hypothesis'!$B$16:$E$16,'Species Range'!$I15:$L15)/64)</f>
        <v>0.39453125</v>
      </c>
      <c r="U20" s="132">
        <f>IF(Current!$J$10=0,0,SUMPRODUCT('Species Hypothesis'!$B$7:$E$7,'Species Hypothesis'!$B$17:$E$17,'Species Range'!$I15:$L15)/64)</f>
        <v>0.3828125</v>
      </c>
      <c r="V20" s="132">
        <f>IF(Current!$K$10=0,0,SUMPRODUCT('Species Hypothesis'!$B$7:$E$7,'Species Hypothesis'!$B$18:$E$18,'Species Range'!$I15:$L15)/64)</f>
        <v>0.4140625</v>
      </c>
      <c r="W20" s="132">
        <f>IF(Current!$L$10=0,0,SUMPRODUCT('Species Hypothesis'!$B$7:$E$7,'Species Hypothesis'!$B$19:$E$19,'Species Range'!$I15:$L15)/64)</f>
        <v>0.296875</v>
      </c>
      <c r="X20" s="132">
        <f>IF(Current!$M$10=0,0,SUMPRODUCT('Species Hypothesis'!$B$7:$E$7,'Species Hypothesis'!$B$20:$E$20,'Species Range'!$I15:$L15)/64)</f>
        <v>0.234375</v>
      </c>
      <c r="Y20" s="106"/>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4"/>
      <c r="AW20" s="21"/>
      <c r="AX20" s="21"/>
      <c r="AY20" s="21"/>
      <c r="AZ20" s="21"/>
      <c r="BA20" s="21"/>
      <c r="BB20" s="21"/>
    </row>
    <row r="21" spans="1:54" ht="15">
      <c r="A21" s="130" t="str">
        <f>IF(Current!A21&lt;&gt;"",Current!A21,"")</f>
        <v>Up 23 - Upper Bosonberg Ck</v>
      </c>
      <c r="B21" s="131">
        <f>IF(Current!$C$10=0,0,SUMPRODUCT('Species Hypothesis'!$B$7:$E$7,'Species Hypothesis'!$B$10:$E$10,'Species Range'!$C16:$F16)/64)</f>
        <v>0</v>
      </c>
      <c r="C21" s="131">
        <f>IF(Current!$D$10=0,0,SUMPRODUCT('Species Hypothesis'!$B$7:$E$7,'Species Hypothesis'!$B$11:$E$11,'Species Range'!$C16:$F16)/64)</f>
        <v>0</v>
      </c>
      <c r="D21" s="131">
        <f>IF(Current!$E$10=0,0,SUMPRODUCT('Species Hypothesis'!$B$7:$E$7,'Species Hypothesis'!$B$12:$E$12,'Species Range'!$C16:$F16)/64)</f>
        <v>0</v>
      </c>
      <c r="E21" s="131">
        <f>IF(Current!$F$10=0,0,SUMPRODUCT('Species Hypothesis'!$B$7:$E$7,'Species Hypothesis'!$B$13:$E$13,'Species Range'!$C16:$F16)/64)</f>
        <v>0</v>
      </c>
      <c r="F21" s="131">
        <f>IF(Current!$G$10=0,0,SUMPRODUCT('Species Hypothesis'!$B$7:$E$7,'Species Hypothesis'!$B$14:$E$14,'Species Range'!$C16:$F16)/64)</f>
        <v>0</v>
      </c>
      <c r="G21" s="131">
        <f>IF(Current!$H$10=0,0,SUMPRODUCT('Species Hypothesis'!$B$7:$E$7,'Species Hypothesis'!$B$15:$E$15,'Species Range'!$C16:$F16)/64)</f>
        <v>0</v>
      </c>
      <c r="H21" s="131">
        <f>IF(Current!$I$10=0,0,SUMPRODUCT('Species Hypothesis'!$B$7:$E$7,'Species Hypothesis'!$B$16:$E$16,'Species Range'!$C16:$F16)/64)</f>
        <v>0</v>
      </c>
      <c r="I21" s="131">
        <f>IF(Current!$J$10=0,0,SUMPRODUCT('Species Hypothesis'!$B$7:$E$7,'Species Hypothesis'!$B$17:$E$17,'Species Range'!$C16:$F16)/64)</f>
        <v>0</v>
      </c>
      <c r="J21" s="131">
        <f>IF(Current!$K$10=0,0,SUMPRODUCT('Species Hypothesis'!$B$7:$E$7,'Species Hypothesis'!$B$18:$E$18,'Species Range'!$C16:$F16)/64)</f>
        <v>0</v>
      </c>
      <c r="K21" s="131">
        <f>IF(Current!$L$10=0,0,SUMPRODUCT('Species Hypothesis'!$B$7:$E$7,'Species Hypothesis'!$B$19:$E$19,'Species Range'!$C16:$F16)/64)</f>
        <v>0</v>
      </c>
      <c r="L21" s="131">
        <f>IF(Current!$M$10=0,0,SUMPRODUCT('Species Hypothesis'!$B$7:$E$7,'Species Hypothesis'!$B$20:$E$20,'Species Range'!$C16:$F16)/64)</f>
        <v>0</v>
      </c>
      <c r="M21" s="197"/>
      <c r="N21" s="132">
        <f>IF(Current!$C$10=0,0,SUMPRODUCT('Species Hypothesis'!$B$7:$E$7,'Species Hypothesis'!$B$10:$E$10,'Species Range'!$I16:$L16)/64)</f>
        <v>0.359375</v>
      </c>
      <c r="O21" s="132">
        <f>IF(Current!$D$10=0,0,SUMPRODUCT('Species Hypothesis'!$B$7:$E$7,'Species Hypothesis'!$B$11:$E$11,'Species Range'!$I16:$L16)/64)</f>
        <v>0.375</v>
      </c>
      <c r="P21" s="132">
        <f>IF(Current!$E$10=0,0,SUMPRODUCT('Species Hypothesis'!$B$7:$E$7,'Species Hypothesis'!$B$12:$E$12,'Species Range'!$I16:$L16)/64)</f>
        <v>0.3671875</v>
      </c>
      <c r="Q21" s="132">
        <f>IF(Current!$F$10=0,0,SUMPRODUCT('Species Hypothesis'!$B$7:$E$7,'Species Hypothesis'!$B$13:$E$13,'Species Range'!$I16:$L16)/64)</f>
        <v>0.28515625</v>
      </c>
      <c r="R21" s="132">
        <f>IF(Current!$G$10=0,0,SUMPRODUCT('Species Hypothesis'!$B$7:$E$7,'Species Hypothesis'!$B$14:$E$14,'Species Range'!$I16:$L16)/64)</f>
        <v>0.2734375</v>
      </c>
      <c r="S21" s="132">
        <f>IF(Current!$H$10=0,0,SUMPRODUCT('Species Hypothesis'!$B$7:$E$7,'Species Hypothesis'!$B$15:$E$15,'Species Range'!$I16:$L16)/64)</f>
        <v>0.32421875</v>
      </c>
      <c r="T21" s="132">
        <f>IF(Current!$I$10=0,0,SUMPRODUCT('Species Hypothesis'!$B$7:$E$7,'Species Hypothesis'!$B$16:$E$16,'Species Range'!$I16:$L16)/64)</f>
        <v>0.2109375</v>
      </c>
      <c r="U21" s="132">
        <f>IF(Current!$J$10=0,0,SUMPRODUCT('Species Hypothesis'!$B$7:$E$7,'Species Hypothesis'!$B$17:$E$17,'Species Range'!$I16:$L16)/64)</f>
        <v>0.21875</v>
      </c>
      <c r="V21" s="132">
        <f>IF(Current!$K$10=0,0,SUMPRODUCT('Species Hypothesis'!$B$7:$E$7,'Species Hypothesis'!$B$18:$E$18,'Species Range'!$I16:$L16)/64)</f>
        <v>0.234375</v>
      </c>
      <c r="W21" s="132">
        <f>IF(Current!$L$10=0,0,SUMPRODUCT('Species Hypothesis'!$B$7:$E$7,'Species Hypothesis'!$B$19:$E$19,'Species Range'!$I16:$L16)/64)</f>
        <v>0.1484375</v>
      </c>
      <c r="X21" s="132">
        <f>IF(Current!$M$10=0,0,SUMPRODUCT('Species Hypothesis'!$B$7:$E$7,'Species Hypothesis'!$B$20:$E$20,'Species Range'!$I16:$L16)/64)</f>
        <v>0.1171875</v>
      </c>
      <c r="Y21" s="10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4"/>
      <c r="AW21" s="21"/>
      <c r="AX21" s="21"/>
      <c r="AY21" s="21"/>
      <c r="AZ21" s="21"/>
      <c r="BA21" s="21"/>
      <c r="BB21" s="21"/>
    </row>
    <row r="22" spans="1:54" ht="15">
      <c r="A22" s="130" t="str">
        <f>IF(Current!A22&lt;&gt;"",Current!A22,"")</f>
        <v>Up 24 - Logan Valley West (Lake, Crooked, McCoy)</v>
      </c>
      <c r="B22" s="131">
        <f>IF(Current!$C$10=0,0,SUMPRODUCT('Species Hypothesis'!$B$7:$E$7,'Species Hypothesis'!$B$10:$E$10,'Species Range'!$C17:$F17)/64)</f>
        <v>0.609375</v>
      </c>
      <c r="C22" s="131">
        <f>IF(Current!$D$10=0,0,SUMPRODUCT('Species Hypothesis'!$B$7:$E$7,'Species Hypothesis'!$B$11:$E$11,'Species Range'!$C17:$F17)/64)</f>
        <v>0.640625</v>
      </c>
      <c r="D22" s="131">
        <f>IF(Current!$E$10=0,0,SUMPRODUCT('Species Hypothesis'!$B$7:$E$7,'Species Hypothesis'!$B$12:$E$12,'Species Range'!$C17:$F17)/64)</f>
        <v>0.625</v>
      </c>
      <c r="E22" s="131">
        <f>IF(Current!$F$10=0,0,SUMPRODUCT('Species Hypothesis'!$B$7:$E$7,'Species Hypothesis'!$B$13:$E$13,'Species Range'!$C17:$F17)/64)</f>
        <v>0.4609375</v>
      </c>
      <c r="F22" s="131">
        <f>IF(Current!$G$10=0,0,SUMPRODUCT('Species Hypothesis'!$B$7:$E$7,'Species Hypothesis'!$B$14:$E$14,'Species Range'!$C17:$F17)/64)</f>
        <v>0.4375</v>
      </c>
      <c r="G22" s="131">
        <f>IF(Current!$H$10=0,0,SUMPRODUCT('Species Hypothesis'!$B$7:$E$7,'Species Hypothesis'!$B$15:$E$15,'Species Range'!$C17:$F17)/64)</f>
        <v>0.5390625</v>
      </c>
      <c r="H22" s="131">
        <f>IF(Current!$I$10=0,0,SUMPRODUCT('Species Hypothesis'!$B$7:$E$7,'Species Hypothesis'!$B$16:$E$16,'Species Range'!$C17:$F17)/64)</f>
        <v>0.3671875</v>
      </c>
      <c r="I22" s="131">
        <f>IF(Current!$J$10=0,0,SUMPRODUCT('Species Hypothesis'!$B$7:$E$7,'Species Hypothesis'!$B$17:$E$17,'Species Range'!$C17:$F17)/64)</f>
        <v>0.328125</v>
      </c>
      <c r="J22" s="131">
        <f>IF(Current!$K$10=0,0,SUMPRODUCT('Species Hypothesis'!$B$7:$E$7,'Species Hypothesis'!$B$18:$E$18,'Species Range'!$C17:$F17)/64)</f>
        <v>0.359375</v>
      </c>
      <c r="K22" s="131">
        <f>IF(Current!$L$10=0,0,SUMPRODUCT('Species Hypothesis'!$B$7:$E$7,'Species Hypothesis'!$B$19:$E$19,'Species Range'!$C17:$F17)/64)</f>
        <v>0.296875</v>
      </c>
      <c r="L22" s="131">
        <f>IF(Current!$M$10=0,0,SUMPRODUCT('Species Hypothesis'!$B$7:$E$7,'Species Hypothesis'!$B$20:$E$20,'Species Range'!$C17:$F17)/64)</f>
        <v>0.234375</v>
      </c>
      <c r="M22" s="197"/>
      <c r="N22" s="132">
        <f>IF(Current!$C$10=0,0,SUMPRODUCT('Species Hypothesis'!$B$7:$E$7,'Species Hypothesis'!$B$10:$E$10,'Species Range'!$I17:$L17)/64)</f>
        <v>0.609375</v>
      </c>
      <c r="O22" s="132">
        <f>IF(Current!$D$10=0,0,SUMPRODUCT('Species Hypothesis'!$B$7:$E$7,'Species Hypothesis'!$B$11:$E$11,'Species Range'!$I17:$L17)/64)</f>
        <v>0.640625</v>
      </c>
      <c r="P22" s="132">
        <f>IF(Current!$E$10=0,0,SUMPRODUCT('Species Hypothesis'!$B$7:$E$7,'Species Hypothesis'!$B$12:$E$12,'Species Range'!$I17:$L17)/64)</f>
        <v>0.625</v>
      </c>
      <c r="Q22" s="132">
        <f>IF(Current!$F$10=0,0,SUMPRODUCT('Species Hypothesis'!$B$7:$E$7,'Species Hypothesis'!$B$13:$E$13,'Species Range'!$I17:$L17)/64)</f>
        <v>0.4609375</v>
      </c>
      <c r="R22" s="132">
        <f>IF(Current!$G$10=0,0,SUMPRODUCT('Species Hypothesis'!$B$7:$E$7,'Species Hypothesis'!$B$14:$E$14,'Species Range'!$I17:$L17)/64)</f>
        <v>0.4375</v>
      </c>
      <c r="S22" s="132">
        <f>IF(Current!$H$10=0,0,SUMPRODUCT('Species Hypothesis'!$B$7:$E$7,'Species Hypothesis'!$B$15:$E$15,'Species Range'!$I17:$L17)/64)</f>
        <v>0.5390625</v>
      </c>
      <c r="T22" s="132">
        <f>IF(Current!$I$10=0,0,SUMPRODUCT('Species Hypothesis'!$B$7:$E$7,'Species Hypothesis'!$B$16:$E$16,'Species Range'!$I17:$L17)/64)</f>
        <v>0.3671875</v>
      </c>
      <c r="U22" s="132">
        <f>IF(Current!$J$10=0,0,SUMPRODUCT('Species Hypothesis'!$B$7:$E$7,'Species Hypothesis'!$B$17:$E$17,'Species Range'!$I17:$L17)/64)</f>
        <v>0.328125</v>
      </c>
      <c r="V22" s="132">
        <f>IF(Current!$K$10=0,0,SUMPRODUCT('Species Hypothesis'!$B$7:$E$7,'Species Hypothesis'!$B$18:$E$18,'Species Range'!$I17:$L17)/64)</f>
        <v>0.359375</v>
      </c>
      <c r="W22" s="132">
        <f>IF(Current!$L$10=0,0,SUMPRODUCT('Species Hypothesis'!$B$7:$E$7,'Species Hypothesis'!$B$19:$E$19,'Species Range'!$I17:$L17)/64)</f>
        <v>0.296875</v>
      </c>
      <c r="X22" s="132">
        <f>IF(Current!$M$10=0,0,SUMPRODUCT('Species Hypothesis'!$B$7:$E$7,'Species Hypothesis'!$B$20:$E$20,'Species Range'!$I17:$L17)/64)</f>
        <v>0.234375</v>
      </c>
      <c r="Y22" s="106"/>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4"/>
      <c r="AW22" s="21"/>
      <c r="AX22" s="21"/>
      <c r="AY22" s="21"/>
      <c r="AZ22" s="21"/>
      <c r="BA22" s="21"/>
      <c r="BB22" s="21"/>
    </row>
    <row r="23" spans="1:54" ht="15">
      <c r="A23" s="130" t="str">
        <f>IF(Current!A23&lt;&gt;"",Current!A23,"")</f>
        <v>Up 25 - Malheur Headwaters</v>
      </c>
      <c r="B23" s="131">
        <f>IF(Current!$C$10=0,0,SUMPRODUCT('Species Hypothesis'!$B$7:$E$7,'Species Hypothesis'!$B$10:$E$10,'Species Range'!$C18:$F18)/64)</f>
        <v>0.53125</v>
      </c>
      <c r="C23" s="131">
        <f>IF(Current!$D$10=0,0,SUMPRODUCT('Species Hypothesis'!$B$7:$E$7,'Species Hypothesis'!$B$11:$E$11,'Species Range'!$C18:$F18)/64)</f>
        <v>0.546875</v>
      </c>
      <c r="D23" s="131">
        <f>IF(Current!$E$10=0,0,SUMPRODUCT('Species Hypothesis'!$B$7:$E$7,'Species Hypothesis'!$B$12:$E$12,'Species Range'!$C18:$F18)/64)</f>
        <v>0.5390625</v>
      </c>
      <c r="E23" s="131">
        <f>IF(Current!$F$10=0,0,SUMPRODUCT('Species Hypothesis'!$B$7:$E$7,'Species Hypothesis'!$B$13:$E$13,'Species Range'!$C18:$F18)/64)</f>
        <v>0.44140625</v>
      </c>
      <c r="F23" s="131">
        <f>IF(Current!$G$10=0,0,SUMPRODUCT('Species Hypothesis'!$B$7:$E$7,'Species Hypothesis'!$B$14:$E$14,'Species Range'!$C18:$F18)/64)</f>
        <v>0.4140625</v>
      </c>
      <c r="G23" s="131">
        <f>IF(Current!$H$10=0,0,SUMPRODUCT('Species Hypothesis'!$B$7:$E$7,'Species Hypothesis'!$B$15:$E$15,'Species Range'!$C18:$F18)/64)</f>
        <v>0.49609375</v>
      </c>
      <c r="H23" s="131">
        <f>IF(Current!$I$10=0,0,SUMPRODUCT('Species Hypothesis'!$B$7:$E$7,'Species Hypothesis'!$B$16:$E$16,'Species Range'!$C18:$F18)/64)</f>
        <v>0.328125</v>
      </c>
      <c r="I23" s="131">
        <f>IF(Current!$J$10=0,0,SUMPRODUCT('Species Hypothesis'!$B$7:$E$7,'Species Hypothesis'!$B$17:$E$17,'Species Range'!$C18:$F18)/64)</f>
        <v>0.328125</v>
      </c>
      <c r="J23" s="131">
        <f>IF(Current!$K$10=0,0,SUMPRODUCT('Species Hypothesis'!$B$7:$E$7,'Species Hypothesis'!$B$18:$E$18,'Species Range'!$C18:$F18)/64)</f>
        <v>0.40625</v>
      </c>
      <c r="K23" s="131">
        <f>IF(Current!$L$10=0,0,SUMPRODUCT('Species Hypothesis'!$B$7:$E$7,'Species Hypothesis'!$B$19:$E$19,'Species Range'!$C18:$F18)/64)</f>
        <v>0.1796875</v>
      </c>
      <c r="L23" s="131">
        <f>IF(Current!$M$10=0,0,SUMPRODUCT('Species Hypothesis'!$B$7:$E$7,'Species Hypothesis'!$B$20:$E$20,'Species Range'!$C18:$F18)/64)</f>
        <v>0.1171875</v>
      </c>
      <c r="M23" s="197"/>
      <c r="N23" s="132">
        <f>IF(Current!$C$10=0,0,SUMPRODUCT('Species Hypothesis'!$B$7:$E$7,'Species Hypothesis'!$B$10:$E$10,'Species Range'!$I18:$L18)/64)</f>
        <v>0.53125</v>
      </c>
      <c r="O23" s="132">
        <f>IF(Current!$D$10=0,0,SUMPRODUCT('Species Hypothesis'!$B$7:$E$7,'Species Hypothesis'!$B$11:$E$11,'Species Range'!$I18:$L18)/64)</f>
        <v>0.546875</v>
      </c>
      <c r="P23" s="132">
        <f>IF(Current!$E$10=0,0,SUMPRODUCT('Species Hypothesis'!$B$7:$E$7,'Species Hypothesis'!$B$12:$E$12,'Species Range'!$I18:$L18)/64)</f>
        <v>0.5390625</v>
      </c>
      <c r="Q23" s="132">
        <f>IF(Current!$F$10=0,0,SUMPRODUCT('Species Hypothesis'!$B$7:$E$7,'Species Hypothesis'!$B$13:$E$13,'Species Range'!$I18:$L18)/64)</f>
        <v>0.44140625</v>
      </c>
      <c r="R23" s="132">
        <f>IF(Current!$G$10=0,0,SUMPRODUCT('Species Hypothesis'!$B$7:$E$7,'Species Hypothesis'!$B$14:$E$14,'Species Range'!$I18:$L18)/64)</f>
        <v>0.4140625</v>
      </c>
      <c r="S23" s="132">
        <f>IF(Current!$H$10=0,0,SUMPRODUCT('Species Hypothesis'!$B$7:$E$7,'Species Hypothesis'!$B$15:$E$15,'Species Range'!$I18:$L18)/64)</f>
        <v>0.49609375</v>
      </c>
      <c r="T23" s="132">
        <f>IF(Current!$I$10=0,0,SUMPRODUCT('Species Hypothesis'!$B$7:$E$7,'Species Hypothesis'!$B$16:$E$16,'Species Range'!$I18:$L18)/64)</f>
        <v>0.328125</v>
      </c>
      <c r="U23" s="132">
        <f>IF(Current!$J$10=0,0,SUMPRODUCT('Species Hypothesis'!$B$7:$E$7,'Species Hypothesis'!$B$17:$E$17,'Species Range'!$I18:$L18)/64)</f>
        <v>0.328125</v>
      </c>
      <c r="V23" s="132">
        <f>IF(Current!$K$10=0,0,SUMPRODUCT('Species Hypothesis'!$B$7:$E$7,'Species Hypothesis'!$B$18:$E$18,'Species Range'!$I18:$L18)/64)</f>
        <v>0.40625</v>
      </c>
      <c r="W23" s="132">
        <f>IF(Current!$L$10=0,0,SUMPRODUCT('Species Hypothesis'!$B$7:$E$7,'Species Hypothesis'!$B$19:$E$19,'Species Range'!$I18:$L18)/64)</f>
        <v>0.1796875</v>
      </c>
      <c r="X23" s="132">
        <f>IF(Current!$M$10=0,0,SUMPRODUCT('Species Hypothesis'!$B$7:$E$7,'Species Hypothesis'!$B$20:$E$20,'Species Range'!$I18:$L18)/64)</f>
        <v>0.1171875</v>
      </c>
      <c r="Y23" s="106"/>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4"/>
      <c r="AW23" s="21"/>
      <c r="AX23" s="21"/>
      <c r="AY23" s="21"/>
      <c r="AZ23" s="21"/>
      <c r="BA23" s="21"/>
      <c r="BB23" s="21"/>
    </row>
    <row r="24" spans="1:54" ht="15">
      <c r="A24" s="130" t="str">
        <f>IF(Current!A24&lt;&gt;"",Current!A24,"")</f>
        <v>N Fk 01 - N.Fk.Malheur, mouth to Beulah Res.</v>
      </c>
      <c r="B24" s="131">
        <f>IF(Current!$C$10=0,0,SUMPRODUCT('Species Hypothesis'!$B$7:$E$7,'Species Hypothesis'!$B$10:$E$10,'Species Range'!$C19:$F19)/64)</f>
        <v>0</v>
      </c>
      <c r="C24" s="131">
        <f>IF(Current!$D$10=0,0,SUMPRODUCT('Species Hypothesis'!$B$7:$E$7,'Species Hypothesis'!$B$11:$E$11,'Species Range'!$C19:$F19)/64)</f>
        <v>0</v>
      </c>
      <c r="D24" s="131">
        <f>IF(Current!$E$10=0,0,SUMPRODUCT('Species Hypothesis'!$B$7:$E$7,'Species Hypothesis'!$B$12:$E$12,'Species Range'!$C19:$F19)/64)</f>
        <v>0</v>
      </c>
      <c r="E24" s="131">
        <f>IF(Current!$F$10=0,0,SUMPRODUCT('Species Hypothesis'!$B$7:$E$7,'Species Hypothesis'!$B$13:$E$13,'Species Range'!$C19:$F19)/64)</f>
        <v>0</v>
      </c>
      <c r="F24" s="131">
        <f>IF(Current!$G$10=0,0,SUMPRODUCT('Species Hypothesis'!$B$7:$E$7,'Species Hypothesis'!$B$14:$E$14,'Species Range'!$C19:$F19)/64)</f>
        <v>0</v>
      </c>
      <c r="G24" s="131">
        <f>IF(Current!$H$10=0,0,SUMPRODUCT('Species Hypothesis'!$B$7:$E$7,'Species Hypothesis'!$B$15:$E$15,'Species Range'!$C19:$F19)/64)</f>
        <v>0</v>
      </c>
      <c r="H24" s="131">
        <f>IF(Current!$I$10=0,0,SUMPRODUCT('Species Hypothesis'!$B$7:$E$7,'Species Hypothesis'!$B$16:$E$16,'Species Range'!$C19:$F19)/64)</f>
        <v>0</v>
      </c>
      <c r="I24" s="131">
        <f>IF(Current!$J$10=0,0,SUMPRODUCT('Species Hypothesis'!$B$7:$E$7,'Species Hypothesis'!$B$17:$E$17,'Species Range'!$C19:$F19)/64)</f>
        <v>0</v>
      </c>
      <c r="J24" s="131">
        <f>IF(Current!$K$10=0,0,SUMPRODUCT('Species Hypothesis'!$B$7:$E$7,'Species Hypothesis'!$B$18:$E$18,'Species Range'!$C19:$F19)/64)</f>
        <v>0</v>
      </c>
      <c r="K24" s="131">
        <f>IF(Current!$L$10=0,0,SUMPRODUCT('Species Hypothesis'!$B$7:$E$7,'Species Hypothesis'!$B$19:$E$19,'Species Range'!$C19:$F19)/64)</f>
        <v>0</v>
      </c>
      <c r="L24" s="131">
        <f>IF(Current!$M$10=0,0,SUMPRODUCT('Species Hypothesis'!$B$7:$E$7,'Species Hypothesis'!$B$20:$E$20,'Species Range'!$C19:$F19)/64)</f>
        <v>0</v>
      </c>
      <c r="M24" s="197"/>
      <c r="N24" s="132">
        <f>IF(Current!$C$10=0,0,SUMPRODUCT('Species Hypothesis'!$B$7:$E$7,'Species Hypothesis'!$B$10:$E$10,'Species Range'!$I19:$L19)/64)</f>
        <v>0.375</v>
      </c>
      <c r="O24" s="132">
        <f>IF(Current!$D$10=0,0,SUMPRODUCT('Species Hypothesis'!$B$7:$E$7,'Species Hypothesis'!$B$11:$E$11,'Species Range'!$I19:$L19)/64)</f>
        <v>0.40625</v>
      </c>
      <c r="P24" s="132">
        <f>IF(Current!$E$10=0,0,SUMPRODUCT('Species Hypothesis'!$B$7:$E$7,'Species Hypothesis'!$B$12:$E$12,'Species Range'!$I19:$L19)/64)</f>
        <v>0.390625</v>
      </c>
      <c r="Q24" s="132">
        <f>IF(Current!$F$10=0,0,SUMPRODUCT('Species Hypothesis'!$B$7:$E$7,'Species Hypothesis'!$B$13:$E$13,'Species Range'!$I19:$L19)/64)</f>
        <v>0.2578125</v>
      </c>
      <c r="R24" s="132">
        <f>IF(Current!$G$10=0,0,SUMPRODUCT('Species Hypothesis'!$B$7:$E$7,'Species Hypothesis'!$B$14:$E$14,'Species Range'!$I19:$L19)/64)</f>
        <v>0.265625</v>
      </c>
      <c r="S24" s="132">
        <f>IF(Current!$H$10=0,0,SUMPRODUCT('Species Hypothesis'!$B$7:$E$7,'Species Hypothesis'!$B$15:$E$15,'Species Range'!$I19:$L19)/64)</f>
        <v>0.3046875</v>
      </c>
      <c r="T24" s="132">
        <f>IF(Current!$I$10=0,0,SUMPRODUCT('Species Hypothesis'!$B$7:$E$7,'Species Hypothesis'!$B$16:$E$16,'Species Range'!$I19:$L19)/64)</f>
        <v>0.1875</v>
      </c>
      <c r="U24" s="132">
        <f>IF(Current!$J$10=0,0,SUMPRODUCT('Species Hypothesis'!$B$7:$E$7,'Species Hypothesis'!$B$17:$E$17,'Species Range'!$I19:$L19)/64)</f>
        <v>0.21875</v>
      </c>
      <c r="V24" s="132">
        <f>IF(Current!$K$10=0,0,SUMPRODUCT('Species Hypothesis'!$B$7:$E$7,'Species Hypothesis'!$B$18:$E$18,'Species Range'!$I19:$L19)/64)</f>
        <v>0.125</v>
      </c>
      <c r="W24" s="132">
        <f>IF(Current!$L$10=0,0,SUMPRODUCT('Species Hypothesis'!$B$7:$E$7,'Species Hypothesis'!$B$19:$E$19,'Species Range'!$I19:$L19)/64)</f>
        <v>0.234375</v>
      </c>
      <c r="X24" s="132">
        <f>IF(Current!$M$10=0,0,SUMPRODUCT('Species Hypothesis'!$B$7:$E$7,'Species Hypothesis'!$B$20:$E$20,'Species Range'!$I19:$L19)/64)</f>
        <v>0.234375</v>
      </c>
      <c r="Y24" s="106"/>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4"/>
      <c r="AW24" s="21"/>
      <c r="AX24" s="21"/>
      <c r="AY24" s="21"/>
      <c r="AZ24" s="21"/>
      <c r="BA24" s="21"/>
      <c r="BB24" s="21"/>
    </row>
    <row r="25" spans="1:54" ht="15">
      <c r="A25" s="130" t="str">
        <f>IF(Current!A25&lt;&gt;"",Current!A25,"")</f>
        <v>N Fk 02 - Beulah Res.</v>
      </c>
      <c r="B25" s="131">
        <f>IF(Current!$C$10=0,0,SUMPRODUCT('Species Hypothesis'!$B$7:$E$7,'Species Hypothesis'!$B$10:$E$10,'Species Range'!$C20:$F20)/64)</f>
        <v>0.125</v>
      </c>
      <c r="C25" s="131">
        <f>IF(Current!$D$10=0,0,SUMPRODUCT('Species Hypothesis'!$B$7:$E$7,'Species Hypothesis'!$B$11:$E$11,'Species Range'!$C20:$F20)/64)</f>
        <v>0.140625</v>
      </c>
      <c r="D25" s="131">
        <f>IF(Current!$E$10=0,0,SUMPRODUCT('Species Hypothesis'!$B$7:$E$7,'Species Hypothesis'!$B$12:$E$12,'Species Range'!$C20:$F20)/64)</f>
        <v>0.1328125</v>
      </c>
      <c r="E25" s="131">
        <f>IF(Current!$F$10=0,0,SUMPRODUCT('Species Hypothesis'!$B$7:$E$7,'Species Hypothesis'!$B$13:$E$13,'Species Range'!$C20:$F20)/64)</f>
        <v>0.08203125</v>
      </c>
      <c r="F25" s="131">
        <f>IF(Current!$G$10=0,0,SUMPRODUCT('Species Hypothesis'!$B$7:$E$7,'Species Hypothesis'!$B$14:$E$14,'Species Range'!$C20:$F20)/64)</f>
        <v>0.1015625</v>
      </c>
      <c r="G25" s="131">
        <f>IF(Current!$H$10=0,0,SUMPRODUCT('Species Hypothesis'!$B$7:$E$7,'Species Hypothesis'!$B$15:$E$15,'Species Range'!$C20:$F20)/64)</f>
        <v>0.08984375</v>
      </c>
      <c r="H25" s="131">
        <f>IF(Current!$I$10=0,0,SUMPRODUCT('Species Hypothesis'!$B$7:$E$7,'Species Hypothesis'!$B$16:$E$16,'Species Range'!$C20:$F20)/64)</f>
        <v>0.03125</v>
      </c>
      <c r="I25" s="131">
        <f>IF(Current!$J$10=0,0,SUMPRODUCT('Species Hypothesis'!$B$7:$E$7,'Species Hypothesis'!$B$17:$E$17,'Species Range'!$C20:$F20)/64)</f>
        <v>0.109375</v>
      </c>
      <c r="J25" s="131">
        <f>IF(Current!$K$10=0,0,SUMPRODUCT('Species Hypothesis'!$B$7:$E$7,'Species Hypothesis'!$B$18:$E$18,'Species Range'!$C20:$F20)/64)</f>
        <v>0</v>
      </c>
      <c r="K25" s="131">
        <f>IF(Current!$L$10=0,0,SUMPRODUCT('Species Hypothesis'!$B$7:$E$7,'Species Hypothesis'!$B$19:$E$19,'Species Range'!$C20:$F20)/64)</f>
        <v>0.0859375</v>
      </c>
      <c r="L25" s="131">
        <f>IF(Current!$M$10=0,0,SUMPRODUCT('Species Hypothesis'!$B$7:$E$7,'Species Hypothesis'!$B$20:$E$20,'Species Range'!$C20:$F20)/64)</f>
        <v>0.1171875</v>
      </c>
      <c r="M25" s="197"/>
      <c r="N25" s="132">
        <f>IF(Current!$C$10=0,0,SUMPRODUCT('Species Hypothesis'!$B$7:$E$7,'Species Hypothesis'!$B$10:$E$10,'Species Range'!$I20:$L20)/64)</f>
        <v>0.375</v>
      </c>
      <c r="O25" s="132">
        <f>IF(Current!$D$10=0,0,SUMPRODUCT('Species Hypothesis'!$B$7:$E$7,'Species Hypothesis'!$B$11:$E$11,'Species Range'!$I20:$L20)/64)</f>
        <v>0.40625</v>
      </c>
      <c r="P25" s="132">
        <f>IF(Current!$E$10=0,0,SUMPRODUCT('Species Hypothesis'!$B$7:$E$7,'Species Hypothesis'!$B$12:$E$12,'Species Range'!$I20:$L20)/64)</f>
        <v>0.390625</v>
      </c>
      <c r="Q25" s="132">
        <f>IF(Current!$F$10=0,0,SUMPRODUCT('Species Hypothesis'!$B$7:$E$7,'Species Hypothesis'!$B$13:$E$13,'Species Range'!$I20:$L20)/64)</f>
        <v>0.2578125</v>
      </c>
      <c r="R25" s="132">
        <f>IF(Current!$G$10=0,0,SUMPRODUCT('Species Hypothesis'!$B$7:$E$7,'Species Hypothesis'!$B$14:$E$14,'Species Range'!$I20:$L20)/64)</f>
        <v>0.265625</v>
      </c>
      <c r="S25" s="132">
        <f>IF(Current!$H$10=0,0,SUMPRODUCT('Species Hypothesis'!$B$7:$E$7,'Species Hypothesis'!$B$15:$E$15,'Species Range'!$I20:$L20)/64)</f>
        <v>0.3046875</v>
      </c>
      <c r="T25" s="132">
        <f>IF(Current!$I$10=0,0,SUMPRODUCT('Species Hypothesis'!$B$7:$E$7,'Species Hypothesis'!$B$16:$E$16,'Species Range'!$I20:$L20)/64)</f>
        <v>0.1875</v>
      </c>
      <c r="U25" s="132">
        <f>IF(Current!$J$10=0,0,SUMPRODUCT('Species Hypothesis'!$B$7:$E$7,'Species Hypothesis'!$B$17:$E$17,'Species Range'!$I20:$L20)/64)</f>
        <v>0.21875</v>
      </c>
      <c r="V25" s="132">
        <f>IF(Current!$K$10=0,0,SUMPRODUCT('Species Hypothesis'!$B$7:$E$7,'Species Hypothesis'!$B$18:$E$18,'Species Range'!$I20:$L20)/64)</f>
        <v>0.125</v>
      </c>
      <c r="W25" s="132">
        <f>IF(Current!$L$10=0,0,SUMPRODUCT('Species Hypothesis'!$B$7:$E$7,'Species Hypothesis'!$B$19:$E$19,'Species Range'!$I20:$L20)/64)</f>
        <v>0.234375</v>
      </c>
      <c r="X25" s="132">
        <f>IF(Current!$M$10=0,0,SUMPRODUCT('Species Hypothesis'!$B$7:$E$7,'Species Hypothesis'!$B$20:$E$20,'Species Range'!$I20:$L20)/64)</f>
        <v>0.234375</v>
      </c>
      <c r="Y25" s="106"/>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4"/>
      <c r="AW25" s="21"/>
      <c r="AX25" s="21"/>
      <c r="AY25" s="21"/>
      <c r="AZ25" s="21"/>
      <c r="BA25" s="21"/>
      <c r="BB25" s="21"/>
    </row>
    <row r="26" spans="1:48" ht="15">
      <c r="A26" s="130" t="str">
        <f>IF(Current!A26&lt;&gt;"",Current!A26,"")</f>
        <v>N Fk 03 - N.Fk.Malheur, Beulah to Little Malheur</v>
      </c>
      <c r="B26" s="131">
        <f>IF(Current!$C$10=0,0,SUMPRODUCT('Species Hypothesis'!$B$7:$E$7,'Species Hypothesis'!$B$10:$E$10,'Species Range'!$C21:$F21)/64)</f>
        <v>0.25</v>
      </c>
      <c r="C26" s="131">
        <f>IF(Current!$D$10=0,0,SUMPRODUCT('Species Hypothesis'!$B$7:$E$7,'Species Hypothesis'!$B$11:$E$11,'Species Range'!$C21:$F21)/64)</f>
        <v>0.28125</v>
      </c>
      <c r="D26" s="131">
        <f>IF(Current!$E$10=0,0,SUMPRODUCT('Species Hypothesis'!$B$7:$E$7,'Species Hypothesis'!$B$12:$E$12,'Species Range'!$C21:$F21)/64)</f>
        <v>0.265625</v>
      </c>
      <c r="E26" s="131">
        <f>IF(Current!$F$10=0,0,SUMPRODUCT('Species Hypothesis'!$B$7:$E$7,'Species Hypothesis'!$B$13:$E$13,'Species Range'!$C21:$F21)/64)</f>
        <v>0.1640625</v>
      </c>
      <c r="F26" s="131">
        <f>IF(Current!$G$10=0,0,SUMPRODUCT('Species Hypothesis'!$B$7:$E$7,'Species Hypothesis'!$B$14:$E$14,'Species Range'!$C21:$F21)/64)</f>
        <v>0.203125</v>
      </c>
      <c r="G26" s="131">
        <f>IF(Current!$H$10=0,0,SUMPRODUCT('Species Hypothesis'!$B$7:$E$7,'Species Hypothesis'!$B$15:$E$15,'Species Range'!$C21:$F21)/64)</f>
        <v>0.1796875</v>
      </c>
      <c r="H26" s="131">
        <f>IF(Current!$I$10=0,0,SUMPRODUCT('Species Hypothesis'!$B$7:$E$7,'Species Hypothesis'!$B$16:$E$16,'Species Range'!$C21:$F21)/64)</f>
        <v>0.0625</v>
      </c>
      <c r="I26" s="131">
        <f>IF(Current!$J$10=0,0,SUMPRODUCT('Species Hypothesis'!$B$7:$E$7,'Species Hypothesis'!$B$17:$E$17,'Species Range'!$C21:$F21)/64)</f>
        <v>0.21875</v>
      </c>
      <c r="J26" s="131">
        <f>IF(Current!$K$10=0,0,SUMPRODUCT('Species Hypothesis'!$B$7:$E$7,'Species Hypothesis'!$B$18:$E$18,'Species Range'!$C21:$F21)/64)</f>
        <v>0</v>
      </c>
      <c r="K26" s="131">
        <f>IF(Current!$L$10=0,0,SUMPRODUCT('Species Hypothesis'!$B$7:$E$7,'Species Hypothesis'!$B$19:$E$19,'Species Range'!$C21:$F21)/64)</f>
        <v>0.171875</v>
      </c>
      <c r="L26" s="131">
        <f>IF(Current!$M$10=0,0,SUMPRODUCT('Species Hypothesis'!$B$7:$E$7,'Species Hypothesis'!$B$20:$E$20,'Species Range'!$C21:$F21)/64)</f>
        <v>0.234375</v>
      </c>
      <c r="M26" s="197"/>
      <c r="N26" s="132">
        <f>IF(Current!$C$10=0,0,SUMPRODUCT('Species Hypothesis'!$B$7:$E$7,'Species Hypothesis'!$B$10:$E$10,'Species Range'!$I21:$L21)/64)</f>
        <v>0.375</v>
      </c>
      <c r="O26" s="132">
        <f>IF(Current!$D$10=0,0,SUMPRODUCT('Species Hypothesis'!$B$7:$E$7,'Species Hypothesis'!$B$11:$E$11,'Species Range'!$I21:$L21)/64)</f>
        <v>0.40625</v>
      </c>
      <c r="P26" s="132">
        <f>IF(Current!$E$10=0,0,SUMPRODUCT('Species Hypothesis'!$B$7:$E$7,'Species Hypothesis'!$B$12:$E$12,'Species Range'!$I21:$L21)/64)</f>
        <v>0.390625</v>
      </c>
      <c r="Q26" s="132">
        <f>IF(Current!$F$10=0,0,SUMPRODUCT('Species Hypothesis'!$B$7:$E$7,'Species Hypothesis'!$B$13:$E$13,'Species Range'!$I21:$L21)/64)</f>
        <v>0.2578125</v>
      </c>
      <c r="R26" s="132">
        <f>IF(Current!$G$10=0,0,SUMPRODUCT('Species Hypothesis'!$B$7:$E$7,'Species Hypothesis'!$B$14:$E$14,'Species Range'!$I21:$L21)/64)</f>
        <v>0.265625</v>
      </c>
      <c r="S26" s="132">
        <f>IF(Current!$H$10=0,0,SUMPRODUCT('Species Hypothesis'!$B$7:$E$7,'Species Hypothesis'!$B$15:$E$15,'Species Range'!$I21:$L21)/64)</f>
        <v>0.3046875</v>
      </c>
      <c r="T26" s="132">
        <f>IF(Current!$I$10=0,0,SUMPRODUCT('Species Hypothesis'!$B$7:$E$7,'Species Hypothesis'!$B$16:$E$16,'Species Range'!$I21:$L21)/64)</f>
        <v>0.1875</v>
      </c>
      <c r="U26" s="132">
        <f>IF(Current!$J$10=0,0,SUMPRODUCT('Species Hypothesis'!$B$7:$E$7,'Species Hypothesis'!$B$17:$E$17,'Species Range'!$I21:$L21)/64)</f>
        <v>0.21875</v>
      </c>
      <c r="V26" s="132">
        <f>IF(Current!$K$10=0,0,SUMPRODUCT('Species Hypothesis'!$B$7:$E$7,'Species Hypothesis'!$B$18:$E$18,'Species Range'!$I21:$L21)/64)</f>
        <v>0.125</v>
      </c>
      <c r="W26" s="132">
        <f>IF(Current!$L$10=0,0,SUMPRODUCT('Species Hypothesis'!$B$7:$E$7,'Species Hypothesis'!$B$19:$E$19,'Species Range'!$I21:$L21)/64)</f>
        <v>0.234375</v>
      </c>
      <c r="X26" s="132">
        <f>IF(Current!$M$10=0,0,SUMPRODUCT('Species Hypothesis'!$B$7:$E$7,'Species Hypothesis'!$B$20:$E$20,'Species Range'!$I21:$L21)/64)</f>
        <v>0.234375</v>
      </c>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64"/>
    </row>
    <row r="27" spans="1:48" ht="15">
      <c r="A27" s="130" t="str">
        <f>IF(Current!A27&lt;&gt;"",Current!A27,"")</f>
        <v>N Fk 04 - N.Fk.Malheur, Little Malheur to Elk Ck</v>
      </c>
      <c r="B27" s="131">
        <f>IF(Current!$C$10=0,0,SUMPRODUCT('Species Hypothesis'!$B$7:$E$7,'Species Hypothesis'!$B$10:$E$10,'Species Range'!$C22:$F22)/64)</f>
        <v>0.3203125</v>
      </c>
      <c r="C27" s="131">
        <f>IF(Current!$D$10=0,0,SUMPRODUCT('Species Hypothesis'!$B$7:$E$7,'Species Hypothesis'!$B$11:$E$11,'Species Range'!$C22:$F22)/64)</f>
        <v>0.3515625</v>
      </c>
      <c r="D27" s="131">
        <f>IF(Current!$E$10=0,0,SUMPRODUCT('Species Hypothesis'!$B$7:$E$7,'Species Hypothesis'!$B$12:$E$12,'Species Range'!$C22:$F22)/64)</f>
        <v>0.3359375</v>
      </c>
      <c r="E27" s="131">
        <f>IF(Current!$F$10=0,0,SUMPRODUCT('Species Hypothesis'!$B$7:$E$7,'Species Hypothesis'!$B$13:$E$13,'Species Range'!$C22:$F22)/64)</f>
        <v>0.216796875</v>
      </c>
      <c r="F27" s="131">
        <f>IF(Current!$G$10=0,0,SUMPRODUCT('Species Hypothesis'!$B$7:$E$7,'Species Hypothesis'!$B$14:$E$14,'Species Range'!$C22:$F22)/64)</f>
        <v>0.23828125</v>
      </c>
      <c r="G27" s="131">
        <f>IF(Current!$H$10=0,0,SUMPRODUCT('Species Hypothesis'!$B$7:$E$7,'Species Hypothesis'!$B$15:$E$15,'Species Range'!$C22:$F22)/64)</f>
        <v>0.291015625</v>
      </c>
      <c r="H27" s="131">
        <f>IF(Current!$I$10=0,0,SUMPRODUCT('Species Hypothesis'!$B$7:$E$7,'Species Hypothesis'!$B$16:$E$16,'Species Range'!$C22:$F22)/64)</f>
        <v>0.1875</v>
      </c>
      <c r="I27" s="131">
        <f>IF(Current!$J$10=0,0,SUMPRODUCT('Species Hypothesis'!$B$7:$E$7,'Species Hypothesis'!$B$17:$E$17,'Species Range'!$C22:$F22)/64)</f>
        <v>0.1640625</v>
      </c>
      <c r="J27" s="131">
        <f>IF(Current!$K$10=0,0,SUMPRODUCT('Species Hypothesis'!$B$7:$E$7,'Species Hypothesis'!$B$18:$E$18,'Species Range'!$C22:$F22)/64)</f>
        <v>0.125</v>
      </c>
      <c r="K27" s="131">
        <f>IF(Current!$L$10=0,0,SUMPRODUCT('Species Hypothesis'!$B$7:$E$7,'Species Hypothesis'!$B$19:$E$19,'Species Range'!$C22:$F22)/64)</f>
        <v>0.20703125</v>
      </c>
      <c r="L27" s="131">
        <f>IF(Current!$M$10=0,0,SUMPRODUCT('Species Hypothesis'!$B$7:$E$7,'Species Hypothesis'!$B$20:$E$20,'Species Range'!$C22:$F22)/64)</f>
        <v>0.20703125</v>
      </c>
      <c r="M27" s="197"/>
      <c r="N27" s="132">
        <f>IF(Current!$C$10=0,0,SUMPRODUCT('Species Hypothesis'!$B$7:$E$7,'Species Hypothesis'!$B$10:$E$10,'Species Range'!$I22:$L22)/64)</f>
        <v>0.3828125</v>
      </c>
      <c r="O27" s="132">
        <f>IF(Current!$D$10=0,0,SUMPRODUCT('Species Hypothesis'!$B$7:$E$7,'Species Hypothesis'!$B$11:$E$11,'Species Range'!$I22:$L22)/64)</f>
        <v>0.4140625</v>
      </c>
      <c r="P27" s="132">
        <f>IF(Current!$E$10=0,0,SUMPRODUCT('Species Hypothesis'!$B$7:$E$7,'Species Hypothesis'!$B$12:$E$12,'Species Range'!$I22:$L22)/64)</f>
        <v>0.3984375</v>
      </c>
      <c r="Q27" s="132">
        <f>IF(Current!$F$10=0,0,SUMPRODUCT('Species Hypothesis'!$B$7:$E$7,'Species Hypothesis'!$B$13:$E$13,'Species Range'!$I22:$L22)/64)</f>
        <v>0.263671875</v>
      </c>
      <c r="R27" s="132">
        <f>IF(Current!$G$10=0,0,SUMPRODUCT('Species Hypothesis'!$B$7:$E$7,'Species Hypothesis'!$B$14:$E$14,'Species Range'!$I22:$L22)/64)</f>
        <v>0.26953125</v>
      </c>
      <c r="S27" s="132">
        <f>IF(Current!$H$10=0,0,SUMPRODUCT('Species Hypothesis'!$B$7:$E$7,'Species Hypothesis'!$B$15:$E$15,'Species Range'!$I22:$L22)/64)</f>
        <v>0.353515625</v>
      </c>
      <c r="T27" s="132">
        <f>IF(Current!$I$10=0,0,SUMPRODUCT('Species Hypothesis'!$B$7:$E$7,'Species Hypothesis'!$B$16:$E$16,'Species Range'!$I22:$L22)/64)</f>
        <v>0.25</v>
      </c>
      <c r="U27" s="132">
        <f>IF(Current!$J$10=0,0,SUMPRODUCT('Species Hypothesis'!$B$7:$E$7,'Species Hypothesis'!$B$17:$E$17,'Species Range'!$I22:$L22)/64)</f>
        <v>0.1640625</v>
      </c>
      <c r="V27" s="132">
        <f>IF(Current!$K$10=0,0,SUMPRODUCT('Species Hypothesis'!$B$7:$E$7,'Species Hypothesis'!$B$18:$E$18,'Species Range'!$I22:$L22)/64)</f>
        <v>0.1875</v>
      </c>
      <c r="W27" s="132">
        <f>IF(Current!$L$10=0,0,SUMPRODUCT('Species Hypothesis'!$B$7:$E$7,'Species Hypothesis'!$B$19:$E$19,'Species Range'!$I22:$L22)/64)</f>
        <v>0.23828125</v>
      </c>
      <c r="X27" s="132">
        <f>IF(Current!$M$10=0,0,SUMPRODUCT('Species Hypothesis'!$B$7:$E$7,'Species Hypothesis'!$B$20:$E$20,'Species Range'!$I22:$L22)/64)</f>
        <v>0.20703125</v>
      </c>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64"/>
    </row>
    <row r="28" spans="1:48" ht="15">
      <c r="A28" s="130" t="str">
        <f>IF(Current!A28&lt;&gt;"",Current!A28,"")</f>
        <v>N Fk 05 - Lower Crane Ck / Little Crane Ck</v>
      </c>
      <c r="B28" s="131">
        <f>IF(Current!$C$10=0,0,SUMPRODUCT('Species Hypothesis'!$B$7:$E$7,'Species Hypothesis'!$B$10:$E$10,'Species Range'!$C23:$F23)/64)</f>
        <v>0.703125</v>
      </c>
      <c r="C28" s="131">
        <f>IF(Current!$D$10=0,0,SUMPRODUCT('Species Hypothesis'!$B$7:$E$7,'Species Hypothesis'!$B$11:$E$11,'Species Range'!$C23:$F23)/64)</f>
        <v>0.71875</v>
      </c>
      <c r="D28" s="131">
        <f>IF(Current!$E$10=0,0,SUMPRODUCT('Species Hypothesis'!$B$7:$E$7,'Species Hypothesis'!$B$12:$E$12,'Species Range'!$C23:$F23)/64)</f>
        <v>0.7109375</v>
      </c>
      <c r="E28" s="131">
        <f>IF(Current!$F$10=0,0,SUMPRODUCT('Species Hypothesis'!$B$7:$E$7,'Species Hypothesis'!$B$13:$E$13,'Species Range'!$C23:$F23)/64)</f>
        <v>0.5703125</v>
      </c>
      <c r="F28" s="131">
        <f>IF(Current!$G$10=0,0,SUMPRODUCT('Species Hypothesis'!$B$7:$E$7,'Species Hypothesis'!$B$14:$E$14,'Species Range'!$C23:$F23)/64)</f>
        <v>0.5</v>
      </c>
      <c r="G28" s="131">
        <f>IF(Current!$H$10=0,0,SUMPRODUCT('Species Hypothesis'!$B$7:$E$7,'Species Hypothesis'!$B$15:$E$15,'Species Range'!$C23:$F23)/64)</f>
        <v>0.5859375</v>
      </c>
      <c r="H28" s="131">
        <f>IF(Current!$I$10=0,0,SUMPRODUCT('Species Hypothesis'!$B$7:$E$7,'Species Hypothesis'!$B$16:$E$16,'Species Range'!$C23:$F23)/64)</f>
        <v>0.390625</v>
      </c>
      <c r="I28" s="131">
        <f>IF(Current!$J$10=0,0,SUMPRODUCT('Species Hypothesis'!$B$7:$E$7,'Species Hypothesis'!$B$17:$E$17,'Species Range'!$C23:$F23)/64)</f>
        <v>0.4375</v>
      </c>
      <c r="J28" s="131">
        <f>IF(Current!$K$10=0,0,SUMPRODUCT('Species Hypothesis'!$B$7:$E$7,'Species Hypothesis'!$B$18:$E$18,'Species Range'!$C23:$F23)/64)</f>
        <v>0.46875</v>
      </c>
      <c r="K28" s="131">
        <f>IF(Current!$L$10=0,0,SUMPRODUCT('Species Hypothesis'!$B$7:$E$7,'Species Hypothesis'!$B$19:$E$19,'Species Range'!$C23:$F23)/64)</f>
        <v>0.265625</v>
      </c>
      <c r="L28" s="131">
        <f>IF(Current!$M$10=0,0,SUMPRODUCT('Species Hypothesis'!$B$7:$E$7,'Species Hypothesis'!$B$20:$E$20,'Species Range'!$C23:$F23)/64)</f>
        <v>0.171875</v>
      </c>
      <c r="M28" s="197"/>
      <c r="N28" s="132">
        <f>IF(Current!$C$10=0,0,SUMPRODUCT('Species Hypothesis'!$B$7:$E$7,'Species Hypothesis'!$B$10:$E$10,'Species Range'!$I23:$L23)/64)</f>
        <v>0.703125</v>
      </c>
      <c r="O28" s="132">
        <f>IF(Current!$D$10=0,0,SUMPRODUCT('Species Hypothesis'!$B$7:$E$7,'Species Hypothesis'!$B$11:$E$11,'Species Range'!$I23:$L23)/64)</f>
        <v>0.71875</v>
      </c>
      <c r="P28" s="132">
        <f>IF(Current!$E$10=0,0,SUMPRODUCT('Species Hypothesis'!$B$7:$E$7,'Species Hypothesis'!$B$12:$E$12,'Species Range'!$I23:$L23)/64)</f>
        <v>0.7109375</v>
      </c>
      <c r="Q28" s="132">
        <f>IF(Current!$F$10=0,0,SUMPRODUCT('Species Hypothesis'!$B$7:$E$7,'Species Hypothesis'!$B$13:$E$13,'Species Range'!$I23:$L23)/64)</f>
        <v>0.5703125</v>
      </c>
      <c r="R28" s="132">
        <f>IF(Current!$G$10=0,0,SUMPRODUCT('Species Hypothesis'!$B$7:$E$7,'Species Hypothesis'!$B$14:$E$14,'Species Range'!$I23:$L23)/64)</f>
        <v>0.5</v>
      </c>
      <c r="S28" s="132">
        <f>IF(Current!$H$10=0,0,SUMPRODUCT('Species Hypothesis'!$B$7:$E$7,'Species Hypothesis'!$B$15:$E$15,'Species Range'!$I23:$L23)/64)</f>
        <v>0.5859375</v>
      </c>
      <c r="T28" s="132">
        <f>IF(Current!$I$10=0,0,SUMPRODUCT('Species Hypothesis'!$B$7:$E$7,'Species Hypothesis'!$B$16:$E$16,'Species Range'!$I23:$L23)/64)</f>
        <v>0.390625</v>
      </c>
      <c r="U28" s="132">
        <f>IF(Current!$J$10=0,0,SUMPRODUCT('Species Hypothesis'!$B$7:$E$7,'Species Hypothesis'!$B$17:$E$17,'Species Range'!$I23:$L23)/64)</f>
        <v>0.4375</v>
      </c>
      <c r="V28" s="132">
        <f>IF(Current!$K$10=0,0,SUMPRODUCT('Species Hypothesis'!$B$7:$E$7,'Species Hypothesis'!$B$18:$E$18,'Species Range'!$I23:$L23)/64)</f>
        <v>0.46875</v>
      </c>
      <c r="W28" s="132">
        <f>IF(Current!$L$10=0,0,SUMPRODUCT('Species Hypothesis'!$B$7:$E$7,'Species Hypothesis'!$B$19:$E$19,'Species Range'!$I23:$L23)/64)</f>
        <v>0.265625</v>
      </c>
      <c r="X28" s="132">
        <f>IF(Current!$M$10=0,0,SUMPRODUCT('Species Hypothesis'!$B$7:$E$7,'Species Hypothesis'!$B$20:$E$20,'Species Range'!$I23:$L23)/64)</f>
        <v>0.171875</v>
      </c>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64"/>
    </row>
    <row r="29" spans="1:48" ht="15">
      <c r="A29" s="130" t="str">
        <f>IF(Current!A29&lt;&gt;"",Current!A29,"")</f>
        <v>N Fk 06 - Crane Ck Tribs</v>
      </c>
      <c r="B29" s="131">
        <f>IF(Current!$C$10=0,0,SUMPRODUCT('Species Hypothesis'!$B$7:$E$7,'Species Hypothesis'!$B$10:$E$10,'Species Range'!$C24:$F24)/64)</f>
        <v>0</v>
      </c>
      <c r="C29" s="131">
        <f>IF(Current!$D$10=0,0,SUMPRODUCT('Species Hypothesis'!$B$7:$E$7,'Species Hypothesis'!$B$11:$E$11,'Species Range'!$C24:$F24)/64)</f>
        <v>0</v>
      </c>
      <c r="D29" s="131">
        <f>IF(Current!$E$10=0,0,SUMPRODUCT('Species Hypothesis'!$B$7:$E$7,'Species Hypothesis'!$B$12:$E$12,'Species Range'!$C24:$F24)/64)</f>
        <v>0</v>
      </c>
      <c r="E29" s="131">
        <f>IF(Current!$F$10=0,0,SUMPRODUCT('Species Hypothesis'!$B$7:$E$7,'Species Hypothesis'!$B$13:$E$13,'Species Range'!$C24:$F24)/64)</f>
        <v>0</v>
      </c>
      <c r="F29" s="131">
        <f>IF(Current!$G$10=0,0,SUMPRODUCT('Species Hypothesis'!$B$7:$E$7,'Species Hypothesis'!$B$14:$E$14,'Species Range'!$C24:$F24)/64)</f>
        <v>0</v>
      </c>
      <c r="G29" s="131">
        <f>IF(Current!$H$10=0,0,SUMPRODUCT('Species Hypothesis'!$B$7:$E$7,'Species Hypothesis'!$B$15:$E$15,'Species Range'!$C24:$F24)/64)</f>
        <v>0</v>
      </c>
      <c r="H29" s="131">
        <f>IF(Current!$I$10=0,0,SUMPRODUCT('Species Hypothesis'!$B$7:$E$7,'Species Hypothesis'!$B$16:$E$16,'Species Range'!$C24:$F24)/64)</f>
        <v>0</v>
      </c>
      <c r="I29" s="131">
        <f>IF(Current!$J$10=0,0,SUMPRODUCT('Species Hypothesis'!$B$7:$E$7,'Species Hypothesis'!$B$17:$E$17,'Species Range'!$C24:$F24)/64)</f>
        <v>0</v>
      </c>
      <c r="J29" s="131">
        <f>IF(Current!$K$10=0,0,SUMPRODUCT('Species Hypothesis'!$B$7:$E$7,'Species Hypothesis'!$B$18:$E$18,'Species Range'!$C24:$F24)/64)</f>
        <v>0</v>
      </c>
      <c r="K29" s="131">
        <f>IF(Current!$L$10=0,0,SUMPRODUCT('Species Hypothesis'!$B$7:$E$7,'Species Hypothesis'!$B$19:$E$19,'Species Range'!$C24:$F24)/64)</f>
        <v>0</v>
      </c>
      <c r="L29" s="131">
        <f>IF(Current!$M$10=0,0,SUMPRODUCT('Species Hypothesis'!$B$7:$E$7,'Species Hypothesis'!$B$20:$E$20,'Species Range'!$C24:$F24)/64)</f>
        <v>0</v>
      </c>
      <c r="M29" s="197"/>
      <c r="N29" s="132">
        <f>IF(Current!$C$10=0,0,SUMPRODUCT('Species Hypothesis'!$B$7:$E$7,'Species Hypothesis'!$B$10:$E$10,'Species Range'!$I24:$L24)/64)</f>
        <v>0.59375</v>
      </c>
      <c r="O29" s="132">
        <f>IF(Current!$D$10=0,0,SUMPRODUCT('Species Hypothesis'!$B$7:$E$7,'Species Hypothesis'!$B$11:$E$11,'Species Range'!$I24:$L24)/64)</f>
        <v>0.609375</v>
      </c>
      <c r="P29" s="132">
        <f>IF(Current!$E$10=0,0,SUMPRODUCT('Species Hypothesis'!$B$7:$E$7,'Species Hypothesis'!$B$12:$E$12,'Species Range'!$I24:$L24)/64)</f>
        <v>0.6015625</v>
      </c>
      <c r="Q29" s="132">
        <f>IF(Current!$F$10=0,0,SUMPRODUCT('Species Hypothesis'!$B$7:$E$7,'Species Hypothesis'!$B$13:$E$13,'Species Range'!$I24:$L24)/64)</f>
        <v>0.4609375</v>
      </c>
      <c r="R29" s="132">
        <f>IF(Current!$G$10=0,0,SUMPRODUCT('Species Hypothesis'!$B$7:$E$7,'Species Hypothesis'!$B$14:$E$14,'Species Range'!$I24:$L24)/64)</f>
        <v>0.390625</v>
      </c>
      <c r="S29" s="132">
        <f>IF(Current!$H$10=0,0,SUMPRODUCT('Species Hypothesis'!$B$7:$E$7,'Species Hypothesis'!$B$15:$E$15,'Species Range'!$I24:$L24)/64)</f>
        <v>0.4765625</v>
      </c>
      <c r="T29" s="132">
        <f>IF(Current!$I$10=0,0,SUMPRODUCT('Species Hypothesis'!$B$7:$E$7,'Species Hypothesis'!$B$16:$E$16,'Species Range'!$I24:$L24)/64)</f>
        <v>0.3359375</v>
      </c>
      <c r="U29" s="132">
        <f>IF(Current!$J$10=0,0,SUMPRODUCT('Species Hypothesis'!$B$7:$E$7,'Species Hypothesis'!$B$17:$E$17,'Species Range'!$I24:$L24)/64)</f>
        <v>0.328125</v>
      </c>
      <c r="V29" s="132">
        <f>IF(Current!$K$10=0,0,SUMPRODUCT('Species Hypothesis'!$B$7:$E$7,'Species Hypothesis'!$B$18:$E$18,'Species Range'!$I24:$L24)/64)</f>
        <v>0.359375</v>
      </c>
      <c r="W29" s="132">
        <f>IF(Current!$L$10=0,0,SUMPRODUCT('Species Hypothesis'!$B$7:$E$7,'Species Hypothesis'!$B$19:$E$19,'Species Range'!$I24:$L24)/64)</f>
        <v>0.265625</v>
      </c>
      <c r="X29" s="132">
        <f>IF(Current!$M$10=0,0,SUMPRODUCT('Species Hypothesis'!$B$7:$E$7,'Species Hypothesis'!$B$20:$E$20,'Species Range'!$I24:$L24)/64)</f>
        <v>0.171875</v>
      </c>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64"/>
    </row>
    <row r="30" spans="1:48" ht="15">
      <c r="A30" s="130" t="str">
        <f>IF(Current!A30&lt;&gt;"",Current!A30,"")</f>
        <v>N Fk 08 - N.Fk.Malheur headwaters &amp; tribs</v>
      </c>
      <c r="B30" s="131">
        <f>IF(Current!$C$10=0,0,SUMPRODUCT('Species Hypothesis'!$B$7:$E$7,'Species Hypothesis'!$B$10:$E$10,'Species Range'!$C25:$F25)/64)</f>
        <v>0.71875</v>
      </c>
      <c r="C30" s="131">
        <f>IF(Current!$D$10=0,0,SUMPRODUCT('Species Hypothesis'!$B$7:$E$7,'Species Hypothesis'!$B$11:$E$11,'Species Range'!$C25:$F25)/64)</f>
        <v>0.75</v>
      </c>
      <c r="D30" s="131">
        <f>IF(Current!$E$10=0,0,SUMPRODUCT('Species Hypothesis'!$B$7:$E$7,'Species Hypothesis'!$B$12:$E$12,'Species Range'!$C25:$F25)/64)</f>
        <v>0.734375</v>
      </c>
      <c r="E30" s="131">
        <f>IF(Current!$F$10=0,0,SUMPRODUCT('Species Hypothesis'!$B$7:$E$7,'Species Hypothesis'!$B$13:$E$13,'Species Range'!$C25:$F25)/64)</f>
        <v>0.5703125</v>
      </c>
      <c r="F30" s="131">
        <f>IF(Current!$G$10=0,0,SUMPRODUCT('Species Hypothesis'!$B$7:$E$7,'Species Hypothesis'!$B$14:$E$14,'Species Range'!$C25:$F25)/64)</f>
        <v>0.546875</v>
      </c>
      <c r="G30" s="131">
        <f>IF(Current!$H$10=0,0,SUMPRODUCT('Species Hypothesis'!$B$7:$E$7,'Species Hypothesis'!$B$15:$E$15,'Species Range'!$C25:$F25)/64)</f>
        <v>0.6484375</v>
      </c>
      <c r="H30" s="131">
        <f>IF(Current!$I$10=0,0,SUMPRODUCT('Species Hypothesis'!$B$7:$E$7,'Species Hypothesis'!$B$16:$E$16,'Species Range'!$C25:$F25)/64)</f>
        <v>0.421875</v>
      </c>
      <c r="I30" s="131">
        <f>IF(Current!$J$10=0,0,SUMPRODUCT('Species Hypothesis'!$B$7:$E$7,'Species Hypothesis'!$B$17:$E$17,'Species Range'!$C25:$F25)/64)</f>
        <v>0.4375</v>
      </c>
      <c r="J30" s="131">
        <f>IF(Current!$K$10=0,0,SUMPRODUCT('Species Hypothesis'!$B$7:$E$7,'Species Hypothesis'!$B$18:$E$18,'Species Range'!$C25:$F25)/64)</f>
        <v>0.46875</v>
      </c>
      <c r="K30" s="131">
        <f>IF(Current!$L$10=0,0,SUMPRODUCT('Species Hypothesis'!$B$7:$E$7,'Species Hypothesis'!$B$19:$E$19,'Species Range'!$C25:$F25)/64)</f>
        <v>0.296875</v>
      </c>
      <c r="L30" s="131">
        <f>IF(Current!$M$10=0,0,SUMPRODUCT('Species Hypothesis'!$B$7:$E$7,'Species Hypothesis'!$B$20:$E$20,'Species Range'!$C25:$F25)/64)</f>
        <v>0.234375</v>
      </c>
      <c r="M30" s="197"/>
      <c r="N30" s="132">
        <f>IF(Current!$C$10=0,0,SUMPRODUCT('Species Hypothesis'!$B$7:$E$7,'Species Hypothesis'!$B$10:$E$10,'Species Range'!$I25:$L25)/64)</f>
        <v>0.71875</v>
      </c>
      <c r="O30" s="132">
        <f>IF(Current!$D$10=0,0,SUMPRODUCT('Species Hypothesis'!$B$7:$E$7,'Species Hypothesis'!$B$11:$E$11,'Species Range'!$I25:$L25)/64)</f>
        <v>0.75</v>
      </c>
      <c r="P30" s="132">
        <f>IF(Current!$E$10=0,0,SUMPRODUCT('Species Hypothesis'!$B$7:$E$7,'Species Hypothesis'!$B$12:$E$12,'Species Range'!$I25:$L25)/64)</f>
        <v>0.734375</v>
      </c>
      <c r="Q30" s="132">
        <f>IF(Current!$F$10=0,0,SUMPRODUCT('Species Hypothesis'!$B$7:$E$7,'Species Hypothesis'!$B$13:$E$13,'Species Range'!$I25:$L25)/64)</f>
        <v>0.5703125</v>
      </c>
      <c r="R30" s="132">
        <f>IF(Current!$G$10=0,0,SUMPRODUCT('Species Hypothesis'!$B$7:$E$7,'Species Hypothesis'!$B$14:$E$14,'Species Range'!$I25:$L25)/64)</f>
        <v>0.546875</v>
      </c>
      <c r="S30" s="132">
        <f>IF(Current!$H$10=0,0,SUMPRODUCT('Species Hypothesis'!$B$7:$E$7,'Species Hypothesis'!$B$15:$E$15,'Species Range'!$I25:$L25)/64)</f>
        <v>0.6484375</v>
      </c>
      <c r="T30" s="132">
        <f>IF(Current!$I$10=0,0,SUMPRODUCT('Species Hypothesis'!$B$7:$E$7,'Species Hypothesis'!$B$16:$E$16,'Species Range'!$I25:$L25)/64)</f>
        <v>0.421875</v>
      </c>
      <c r="U30" s="132">
        <f>IF(Current!$J$10=0,0,SUMPRODUCT('Species Hypothesis'!$B$7:$E$7,'Species Hypothesis'!$B$17:$E$17,'Species Range'!$I25:$L25)/64)</f>
        <v>0.4375</v>
      </c>
      <c r="V30" s="132">
        <f>IF(Current!$K$10=0,0,SUMPRODUCT('Species Hypothesis'!$B$7:$E$7,'Species Hypothesis'!$B$18:$E$18,'Species Range'!$I25:$L25)/64)</f>
        <v>0.46875</v>
      </c>
      <c r="W30" s="132">
        <f>IF(Current!$L$10=0,0,SUMPRODUCT('Species Hypothesis'!$B$7:$E$7,'Species Hypothesis'!$B$19:$E$19,'Species Range'!$I25:$L25)/64)</f>
        <v>0.296875</v>
      </c>
      <c r="X30" s="132">
        <f>IF(Current!$M$10=0,0,SUMPRODUCT('Species Hypothesis'!$B$7:$E$7,'Species Hypothesis'!$B$20:$E$20,'Species Range'!$I25:$L25)/64)</f>
        <v>0.234375</v>
      </c>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8:Z30"/>
  <sheetViews>
    <sheetView showGridLines="0" zoomScale="80" zoomScaleNormal="80" workbookViewId="0" topLeftCell="A7">
      <pane xSplit="1" ySplit="5" topLeftCell="B12" activePane="bottomRight" state="frozen"/>
      <selection pane="topLeft" activeCell="A12" sqref="A12"/>
      <selection pane="topRight" activeCell="A12" sqref="A12"/>
      <selection pane="bottomLeft" activeCell="A12" sqref="A12"/>
      <selection pane="bottomRight" activeCell="A11" sqref="A11"/>
    </sheetView>
  </sheetViews>
  <sheetFormatPr defaultColWidth="9.00390625" defaultRowHeight="15"/>
  <cols>
    <col min="1" max="1" width="43.625" style="0" bestFit="1" customWidth="1"/>
    <col min="2" max="2" width="7.75390625" style="0" customWidth="1"/>
    <col min="3" max="3" width="8.625" style="0" customWidth="1"/>
    <col min="4" max="13" width="6.25390625" style="0" bestFit="1" customWidth="1"/>
    <col min="14" max="14" width="3.125" style="194" customWidth="1"/>
    <col min="15" max="15" width="7.625" style="0" customWidth="1"/>
    <col min="16" max="16" width="8.625" style="0" bestFit="1" customWidth="1"/>
    <col min="17" max="17" width="9.125" style="0" customWidth="1"/>
    <col min="18" max="20" width="5.50390625" style="0" bestFit="1" customWidth="1"/>
    <col min="21" max="21" width="5.875" style="0" bestFit="1" customWidth="1"/>
    <col min="22" max="26" width="5.50390625" style="0" bestFit="1" customWidth="1"/>
  </cols>
  <sheetData>
    <row r="8" spans="14:15" ht="15">
      <c r="N8" s="198"/>
      <c r="O8" t="s">
        <v>17</v>
      </c>
    </row>
    <row r="9" spans="2:17" ht="22.5">
      <c r="B9" s="54" t="s">
        <v>121</v>
      </c>
      <c r="N9" s="198"/>
      <c r="Q9" s="54" t="s">
        <v>122</v>
      </c>
    </row>
    <row r="10" ht="15.75" thickBot="1">
      <c r="N10" s="198"/>
    </row>
    <row r="11" spans="1:26" ht="114">
      <c r="A11" s="76" t="s">
        <v>120</v>
      </c>
      <c r="B11" s="78" t="s">
        <v>15</v>
      </c>
      <c r="C11" s="70" t="s">
        <v>4</v>
      </c>
      <c r="D11" s="70" t="s">
        <v>54</v>
      </c>
      <c r="E11" s="70" t="s">
        <v>5</v>
      </c>
      <c r="F11" s="70" t="s">
        <v>25</v>
      </c>
      <c r="G11" s="70" t="s">
        <v>7</v>
      </c>
      <c r="H11" s="70" t="s">
        <v>8</v>
      </c>
      <c r="I11" s="70" t="s">
        <v>9</v>
      </c>
      <c r="J11" s="70" t="s">
        <v>102</v>
      </c>
      <c r="K11" s="70" t="s">
        <v>11</v>
      </c>
      <c r="L11" s="70" t="s">
        <v>10</v>
      </c>
      <c r="M11" s="71" t="s">
        <v>2</v>
      </c>
      <c r="N11" s="199"/>
      <c r="O11" s="77" t="s">
        <v>15</v>
      </c>
      <c r="P11" s="103" t="s">
        <v>4</v>
      </c>
      <c r="Q11" s="103" t="s">
        <v>54</v>
      </c>
      <c r="R11" s="103" t="s">
        <v>5</v>
      </c>
      <c r="S11" s="103" t="s">
        <v>25</v>
      </c>
      <c r="T11" s="103" t="s">
        <v>7</v>
      </c>
      <c r="U11" s="103" t="s">
        <v>8</v>
      </c>
      <c r="V11" s="103" t="s">
        <v>9</v>
      </c>
      <c r="W11" s="103" t="s">
        <v>102</v>
      </c>
      <c r="X11" s="103" t="s">
        <v>11</v>
      </c>
      <c r="Y11" s="103" t="s">
        <v>10</v>
      </c>
      <c r="Z11" s="104" t="s">
        <v>2</v>
      </c>
    </row>
    <row r="12" spans="1:26" ht="16.5">
      <c r="A12" s="130" t="str">
        <f>IF(Current!A12&lt;&gt;"",Current!A12,"")</f>
        <v>Main 01 - Malheur R., Mouth to Namorf</v>
      </c>
      <c r="B12" s="89">
        <f>IF(A12="","",(SUM(C12:M12)/SUM(Current!C$10:M$10)))</f>
        <v>0</v>
      </c>
      <c r="C12" s="128">
        <f>IF(OR(Current!$B12="NR",Current!A12=""),"",(-(Current!C12)*LSWeights!B12)/4)</f>
        <v>0</v>
      </c>
      <c r="D12" s="128">
        <f>IF(OR(Current!$B12="NR",Current!A12=""),"",(-(Current!D12)*LSWeights!C12)/4)</f>
        <v>0</v>
      </c>
      <c r="E12" s="128">
        <f>IF(OR(Current!$B12="NR",Current!A12=""),"",(-(Current!E12)*LSWeights!D12)/4)</f>
        <v>0</v>
      </c>
      <c r="F12" s="128">
        <f>IF(OR(Current!$B12="NR",Current!A12=""),"",(-(Current!F12)*LSWeights!E12)/4)</f>
        <v>0</v>
      </c>
      <c r="G12" s="128">
        <f>IF(OR(Current!$B12="NR",Current!A12=""),"",(-(Current!G12)*LSWeights!F12)/4)</f>
        <v>0</v>
      </c>
      <c r="H12" s="128">
        <f>IF(OR(Current!$B12="NR",Current!A12=""),"",(-(Current!H12)*LSWeights!G12)/4)</f>
        <v>0</v>
      </c>
      <c r="I12" s="128">
        <f>IF(OR(Current!$B12="NR",Current!A12=""),"",(-(Current!I12)*LSWeights!H12)/4)</f>
        <v>0</v>
      </c>
      <c r="J12" s="128">
        <f>IF(OR(Current!$B12="NR",Current!A12=""),"",(-(Current!J12)*LSWeights!I12)/4)</f>
        <v>0</v>
      </c>
      <c r="K12" s="128">
        <f>IF(OR(Current!$B12="NR",Current!A12=""),"",(-(Current!K12)*LSWeights!J12)/4)</f>
        <v>0</v>
      </c>
      <c r="L12" s="128">
        <f>IF(OR(Current!$B12="NR",Current!A12=""),"",(-(Current!L12)*LSWeights!K12)/4)</f>
        <v>0</v>
      </c>
      <c r="M12" s="128">
        <f>IF(OR(Current!$B12="NR",Current!A12=""),"",(-(Current!M12)*LSWeights!L12)/4)</f>
        <v>0</v>
      </c>
      <c r="N12" s="200"/>
      <c r="O12" s="151">
        <f>IF($A12="","",(SUM(P12:Z12))/SUM(Current!C$10:M$10))</f>
        <v>0.07931463068181818</v>
      </c>
      <c r="P12" s="128">
        <f>IF(OR(Current!$B12="NR",Current!A12=""),"",((Reference!B12-Current!C12)*LSWeights!N12)/4)</f>
        <v>0.038671875</v>
      </c>
      <c r="Q12" s="128">
        <f>IF(OR(Current!$B12="NR",Current!A12=""),"",((Reference!C12-Current!D12)*LSWeights!O12)/4)</f>
        <v>0.141796875</v>
      </c>
      <c r="R12" s="128">
        <f>IF(OR(Current!$B12="NR",Current!A12=""),"",((Reference!D12-Current!E12)*LSWeights!P12)/4)</f>
        <v>0.11328125</v>
      </c>
      <c r="S12" s="128">
        <f>IF(OR(Current!$B12="NR",Current!A12=""),"",((Reference!E12-Current!F12)*LSWeights!Q12)/4)</f>
        <v>0.05947265625</v>
      </c>
      <c r="T12" s="128">
        <f>IF(OR(Current!$B12="NR",Current!A12=""),"",((Reference!F12-Current!G12)*LSWeights!R12)/4)</f>
        <v>0.07421875</v>
      </c>
      <c r="U12" s="128">
        <f>IF(OR(Current!$B12="NR",Current!A12=""),"",((Reference!G12-Current!H12)*LSWeights!S12)/4)</f>
        <v>0.09521484375</v>
      </c>
      <c r="V12" s="128">
        <f>IF(OR(Current!$B12="NR",Current!A12=""),"",((Reference!H12-Current!I12)*LSWeights!T12)/4)</f>
        <v>0.0390625</v>
      </c>
      <c r="W12" s="128">
        <f>IF(OR(Current!$B12="NR",Current!A12=""),"",((Reference!I12-Current!J12)*LSWeights!U12)/4)</f>
        <v>0.065625</v>
      </c>
      <c r="X12" s="128">
        <f>IF(OR(Current!$B12="NR",Current!A12=""),"",((Reference!J12-Current!K12)*LSWeights!V12)/4)</f>
        <v>0</v>
      </c>
      <c r="Y12" s="128">
        <f>IF(OR(Current!$B12="NR",Current!A12=""),"",((Reference!K12-Current!L12)*LSWeights!W12)/4)</f>
        <v>0.087890625</v>
      </c>
      <c r="Z12" s="128">
        <f>IF(OR(Current!$B12="NR",Current!A12=""),"",((Reference!L12-Current!M12)*LSWeights!X12)/4)</f>
        <v>0.1572265625</v>
      </c>
    </row>
    <row r="13" spans="1:26" ht="16.5">
      <c r="A13" s="130" t="str">
        <f>IF(Current!A13&lt;&gt;"",Current!A13,"")</f>
        <v>Main 02 - Malheur R., Namorf to Warm Spr.</v>
      </c>
      <c r="B13" s="89">
        <f>IF(A13="","",(SUM(C13:M13)/SUM(Current!C$10:M$10)))</f>
        <v>0</v>
      </c>
      <c r="C13" s="128">
        <f>IF(OR(Current!$B13="NR",Current!A13=""),"",(-(Current!C13)*LSWeights!B13)/4)</f>
        <v>0</v>
      </c>
      <c r="D13" s="128">
        <f>IF(OR(Current!$B13="NR",Current!A13=""),"",(-(Current!D13)*LSWeights!C13)/4)</f>
        <v>0</v>
      </c>
      <c r="E13" s="128">
        <f>IF(OR(Current!$B13="NR",Current!A13=""),"",(-(Current!E13)*LSWeights!D13)/4)</f>
        <v>0</v>
      </c>
      <c r="F13" s="128">
        <f>IF(OR(Current!$B13="NR",Current!A13=""),"",(-(Current!F13)*LSWeights!E13)/4)</f>
        <v>0</v>
      </c>
      <c r="G13" s="128">
        <f>IF(OR(Current!$B13="NR",Current!A13=""),"",(-(Current!G13)*LSWeights!F13)/4)</f>
        <v>0</v>
      </c>
      <c r="H13" s="128">
        <f>IF(OR(Current!$B13="NR",Current!A13=""),"",(-(Current!H13)*LSWeights!G13)/4)</f>
        <v>0</v>
      </c>
      <c r="I13" s="128">
        <f>IF(OR(Current!$B13="NR",Current!A13=""),"",(-(Current!I13)*LSWeights!H13)/4)</f>
        <v>0</v>
      </c>
      <c r="J13" s="128">
        <f>IF(OR(Current!$B13="NR",Current!A13=""),"",(-(Current!J13)*LSWeights!I13)/4)</f>
        <v>0</v>
      </c>
      <c r="K13" s="128">
        <f>IF(OR(Current!$B13="NR",Current!A13=""),"",(-(Current!K13)*LSWeights!J13)/4)</f>
        <v>0</v>
      </c>
      <c r="L13" s="128">
        <f>IF(OR(Current!$B13="NR",Current!A13=""),"",(-(Current!L13)*LSWeights!K13)/4)</f>
        <v>0</v>
      </c>
      <c r="M13" s="128">
        <f>IF(OR(Current!$B13="NR",Current!A13=""),"",(-(Current!M13)*LSWeights!L13)/4)</f>
        <v>0</v>
      </c>
      <c r="N13" s="201"/>
      <c r="O13" s="151">
        <f>IF($A13="","",(SUM(P13:Z13))/SUM(Current!C$10:M$10))</f>
        <v>0.07822265625000001</v>
      </c>
      <c r="P13" s="128">
        <f>IF(OR(Current!$B13="NR",Current!A13=""),"",((Reference!B13-Current!C13)*LSWeights!N13)/4)</f>
        <v>0.0421875</v>
      </c>
      <c r="Q13" s="128">
        <f>IF(OR(Current!$B13="NR",Current!A13=""),"",((Reference!C13-Current!D13)*LSWeights!O13)/4)</f>
        <v>0.11601562500000001</v>
      </c>
      <c r="R13" s="128">
        <f>IF(OR(Current!$B13="NR",Current!A13=""),"",((Reference!D13-Current!E13)*LSWeights!P13)/4)</f>
        <v>0.09375</v>
      </c>
      <c r="S13" s="128">
        <f>IF(OR(Current!$B13="NR",Current!A13=""),"",((Reference!E13-Current!F13)*LSWeights!Q13)/4)</f>
        <v>0.041015625</v>
      </c>
      <c r="T13" s="128">
        <f>IF(OR(Current!$B13="NR",Current!A13=""),"",((Reference!F13-Current!G13)*LSWeights!R13)/4)</f>
        <v>0.0927734375</v>
      </c>
      <c r="U13" s="128">
        <f>IF(OR(Current!$B13="NR",Current!A13=""),"",((Reference!G13-Current!H13)*LSWeights!S13)/4)</f>
        <v>0.13330078125</v>
      </c>
      <c r="V13" s="128">
        <f>IF(OR(Current!$B13="NR",Current!A13=""),"",((Reference!H13-Current!I13)*LSWeights!T13)/4)</f>
        <v>0.0234375</v>
      </c>
      <c r="W13" s="128">
        <f>IF(OR(Current!$B13="NR",Current!A13=""),"",((Reference!I13-Current!J13)*LSWeights!U13)/4)</f>
        <v>0.08750000000000001</v>
      </c>
      <c r="X13" s="128">
        <f>IF(OR(Current!$B13="NR",Current!A13=""),"",((Reference!J13-Current!K13)*LSWeights!V13)/4)</f>
        <v>0</v>
      </c>
      <c r="Y13" s="128">
        <f>IF(OR(Current!$B13="NR",Current!A13=""),"",((Reference!K13-Current!L13)*LSWeights!W13)/4)</f>
        <v>0.0732421875</v>
      </c>
      <c r="Z13" s="128">
        <f>IF(OR(Current!$B13="NR",Current!A13=""),"",((Reference!L13-Current!M13)*LSWeights!X13)/4)</f>
        <v>0.1572265625</v>
      </c>
    </row>
    <row r="14" spans="1:26" ht="16.5">
      <c r="A14" s="130" t="str">
        <f>IF(Current!A14&lt;&gt;"",Current!A14,"")</f>
        <v>Up 01 - Warm Springs reservoir</v>
      </c>
      <c r="B14" s="89">
        <f>IF(A14="","",(SUM(C14:M14)/SUM(Current!C$10:M$10)))</f>
        <v>0</v>
      </c>
      <c r="C14" s="128">
        <f>IF(OR(Current!$B14="NR",Current!A14=""),"",(-(Current!C14)*LSWeights!B14)/4)</f>
      </c>
      <c r="D14" s="128">
        <f>IF(OR(Current!$B14="NR",Current!A14=""),"",(-(Current!D14)*LSWeights!C14)/4)</f>
      </c>
      <c r="E14" s="128">
        <f>IF(OR(Current!$B14="NR",Current!A14=""),"",(-(Current!E14)*LSWeights!D14)/4)</f>
      </c>
      <c r="F14" s="128">
        <f>IF(OR(Current!$B14="NR",Current!A14=""),"",(-(Current!F14)*LSWeights!E14)/4)</f>
      </c>
      <c r="G14" s="128">
        <f>IF(OR(Current!$B14="NR",Current!A14=""),"",(-(Current!G14)*LSWeights!F14)/4)</f>
      </c>
      <c r="H14" s="128">
        <f>IF(OR(Current!$B14="NR",Current!A14=""),"",(-(Current!H14)*LSWeights!G14)/4)</f>
      </c>
      <c r="I14" s="128">
        <f>IF(OR(Current!$B14="NR",Current!A14=""),"",(-(Current!I14)*LSWeights!H14)/4)</f>
      </c>
      <c r="J14" s="128">
        <f>IF(OR(Current!$B14="NR",Current!A14=""),"",(-(Current!J14)*LSWeights!I14)/4)</f>
      </c>
      <c r="K14" s="128">
        <f>IF(OR(Current!$B14="NR",Current!A14=""),"",(-(Current!K14)*LSWeights!J14)/4)</f>
      </c>
      <c r="L14" s="128">
        <f>IF(OR(Current!$B14="NR",Current!A14=""),"",(-(Current!L14)*LSWeights!K14)/4)</f>
      </c>
      <c r="M14" s="128">
        <f>IF(OR(Current!$B14="NR",Current!A14=""),"",(-(Current!M14)*LSWeights!L14)/4)</f>
      </c>
      <c r="N14" s="201"/>
      <c r="O14" s="151">
        <f>IF($A14="","",(SUM(P14:Z14))/SUM(Current!C$10:M$10))</f>
        <v>0</v>
      </c>
      <c r="P14" s="128">
        <f>IF(OR(Current!$B14="NR",Current!A14=""),"",((Reference!B14-Current!C14)*LSWeights!N14)/4)</f>
      </c>
      <c r="Q14" s="128">
        <f>IF(OR(Current!$B14="NR",Current!A14=""),"",((Reference!C14-Current!D14)*LSWeights!O14)/4)</f>
      </c>
      <c r="R14" s="128">
        <f>IF(OR(Current!$B14="NR",Current!A14=""),"",((Reference!D14-Current!E14)*LSWeights!P14)/4)</f>
      </c>
      <c r="S14" s="128">
        <f>IF(OR(Current!$B14="NR",Current!A14=""),"",((Reference!E14-Current!F14)*LSWeights!Q14)/4)</f>
      </c>
      <c r="T14" s="128">
        <f>IF(OR(Current!$B14="NR",Current!A14=""),"",((Reference!F14-Current!G14)*LSWeights!R14)/4)</f>
      </c>
      <c r="U14" s="128">
        <f>IF(OR(Current!$B14="NR",Current!A14=""),"",((Reference!G14-Current!H14)*LSWeights!S14)/4)</f>
      </c>
      <c r="V14" s="128">
        <f>IF(OR(Current!$B14="NR",Current!A14=""),"",((Reference!H14-Current!I14)*LSWeights!T14)/4)</f>
      </c>
      <c r="W14" s="128">
        <f>IF(OR(Current!$B14="NR",Current!A14=""),"",((Reference!I14-Current!J14)*LSWeights!U14)/4)</f>
      </c>
      <c r="X14" s="128">
        <f>IF(OR(Current!$B14="NR",Current!A14=""),"",((Reference!J14-Current!K14)*LSWeights!V14)/4)</f>
      </c>
      <c r="Y14" s="128">
        <f>IF(OR(Current!$B14="NR",Current!A14=""),"",((Reference!K14-Current!L14)*LSWeights!W14)/4)</f>
      </c>
      <c r="Z14" s="128">
        <f>IF(OR(Current!$B14="NR",Current!A14=""),"",((Reference!L14-Current!M14)*LSWeights!X14)/4)</f>
      </c>
    </row>
    <row r="15" spans="1:26" ht="16.5">
      <c r="A15" s="130" t="str">
        <f>IF(Current!A15&lt;&gt;"",Current!A15,"")</f>
        <v>Up 02 - Malheur R., WS Res ~ Griffin Ck</v>
      </c>
      <c r="B15" s="89">
        <f>IF(A15="","",(SUM(C15:M15)/SUM(Current!C$10:M$10)))</f>
        <v>0</v>
      </c>
      <c r="C15" s="128">
        <f>IF(OR(Current!$B15="NR",Current!A15=""),"",(-(Current!C15)*LSWeights!B15)/4)</f>
        <v>0</v>
      </c>
      <c r="D15" s="128">
        <f>IF(OR(Current!$B15="NR",Current!A15=""),"",(-(Current!D15)*LSWeights!C15)/4)</f>
        <v>0</v>
      </c>
      <c r="E15" s="128">
        <f>IF(OR(Current!$B15="NR",Current!A15=""),"",(-(Current!E15)*LSWeights!D15)/4)</f>
        <v>0</v>
      </c>
      <c r="F15" s="128">
        <f>IF(OR(Current!$B15="NR",Current!A15=""),"",(-(Current!F15)*LSWeights!E15)/4)</f>
        <v>0</v>
      </c>
      <c r="G15" s="128">
        <f>IF(OR(Current!$B15="NR",Current!A15=""),"",(-(Current!G15)*LSWeights!F15)/4)</f>
        <v>0</v>
      </c>
      <c r="H15" s="128">
        <f>IF(OR(Current!$B15="NR",Current!A15=""),"",(-(Current!H15)*LSWeights!G15)/4)</f>
        <v>0</v>
      </c>
      <c r="I15" s="128">
        <f>IF(OR(Current!$B15="NR",Current!A15=""),"",(-(Current!I15)*LSWeights!H15)/4)</f>
        <v>0</v>
      </c>
      <c r="J15" s="128">
        <f>IF(OR(Current!$B15="NR",Current!A15=""),"",(-(Current!J15)*LSWeights!I15)/4)</f>
        <v>0</v>
      </c>
      <c r="K15" s="128">
        <f>IF(OR(Current!$B15="NR",Current!A15=""),"",(-(Current!K15)*LSWeights!J15)/4)</f>
        <v>0</v>
      </c>
      <c r="L15" s="128">
        <f>IF(OR(Current!$B15="NR",Current!A15=""),"",(-(Current!L15)*LSWeights!K15)/4)</f>
        <v>0</v>
      </c>
      <c r="M15" s="128">
        <f>IF(OR(Current!$B15="NR",Current!A15=""),"",(-(Current!M15)*LSWeights!L15)/4)</f>
        <v>0</v>
      </c>
      <c r="N15" s="201"/>
      <c r="O15" s="151">
        <f>IF($A15="","",(SUM(P15:Z15))/SUM(Current!C$10:M$10))</f>
        <v>0.07421875</v>
      </c>
      <c r="P15" s="128">
        <f>IF(OR(Current!$B15="NR",Current!A15=""),"",((Reference!B15-Current!C15)*LSWeights!N15)/4)</f>
        <v>0.08437499999999999</v>
      </c>
      <c r="Q15" s="128">
        <f>IF(OR(Current!$B15="NR",Current!A15=""),"",((Reference!C15-Current!D15)*LSWeights!O15)/4)</f>
        <v>0.103125</v>
      </c>
      <c r="R15" s="128">
        <f>IF(OR(Current!$B15="NR",Current!A15=""),"",((Reference!D15-Current!E15)*LSWeights!P15)/4)</f>
        <v>0.09375</v>
      </c>
      <c r="S15" s="128">
        <f>IF(OR(Current!$B15="NR",Current!A15=""),"",((Reference!E15-Current!F15)*LSWeights!Q15)/4)</f>
        <v>0.06767578125</v>
      </c>
      <c r="T15" s="128">
        <f>IF(OR(Current!$B15="NR",Current!A15=""),"",((Reference!F15-Current!G15)*LSWeights!R15)/4)</f>
        <v>0.037109375</v>
      </c>
      <c r="U15" s="128">
        <f>IF(OR(Current!$B15="NR",Current!A15=""),"",((Reference!G15-Current!H15)*LSWeights!S15)/4)</f>
        <v>0.14853515625</v>
      </c>
      <c r="V15" s="128">
        <f>IF(OR(Current!$B15="NR",Current!A15=""),"",((Reference!H15-Current!I15)*LSWeights!T15)/4)</f>
        <v>0.05</v>
      </c>
      <c r="W15" s="128">
        <f>IF(OR(Current!$B15="NR",Current!A15=""),"",((Reference!I15-Current!J15)*LSWeights!U15)/4)</f>
        <v>0.02734375</v>
      </c>
      <c r="X15" s="128">
        <f>IF(OR(Current!$B15="NR",Current!A15=""),"",((Reference!J15-Current!K15)*LSWeights!V15)/4)</f>
        <v>0</v>
      </c>
      <c r="Y15" s="128">
        <f>IF(OR(Current!$B15="NR",Current!A15=""),"",((Reference!K15-Current!L15)*LSWeights!W15)/4)</f>
        <v>0.029296875</v>
      </c>
      <c r="Z15" s="128">
        <f>IF(OR(Current!$B15="NR",Current!A15=""),"",((Reference!L15-Current!M15)*LSWeights!X15)/4)</f>
        <v>0.1751953125</v>
      </c>
    </row>
    <row r="16" spans="1:26" ht="16.5">
      <c r="A16" s="130" t="str">
        <f>IF(Current!A16&lt;&gt;"",Current!A16,"")</f>
        <v>Up 03 - Malheur R., ~Griffin Ck ~Bosonburg Ck</v>
      </c>
      <c r="B16" s="89">
        <f>IF(A16="","",(SUM(C16:M16)/SUM(Current!C$10:M$10)))</f>
        <v>-0.1871981534090909</v>
      </c>
      <c r="C16" s="128">
        <f>IF(OR(Current!$B16="NR",Current!A16=""),"",(-(Current!C16)*LSWeights!B16)/4)</f>
        <v>-0.2578125</v>
      </c>
      <c r="D16" s="128">
        <f>IF(OR(Current!$B16="NR",Current!A16=""),"",(-(Current!D16)*LSWeights!C16)/4)</f>
        <v>-0.2921875</v>
      </c>
      <c r="E16" s="128">
        <f>IF(OR(Current!$B16="NR",Current!A16=""),"",(-(Current!E16)*LSWeights!D16)/4)</f>
        <v>-0.221484375</v>
      </c>
      <c r="F16" s="128">
        <f>IF(OR(Current!$B16="NR",Current!A16=""),"",(-(Current!F16)*LSWeights!E16)/4)</f>
        <v>-0.1265625</v>
      </c>
      <c r="G16" s="128">
        <f>IF(OR(Current!$B16="NR",Current!A16=""),"",(-(Current!G16)*LSWeights!F16)/4)</f>
        <v>-0.1875</v>
      </c>
      <c r="H16" s="128">
        <f>IF(OR(Current!$B16="NR",Current!A16=""),"",(-(Current!H16)*LSWeights!G16)/4)</f>
        <v>-0.2119140625</v>
      </c>
      <c r="I16" s="128">
        <f>IF(OR(Current!$B16="NR",Current!A16=""),"",(-(Current!I16)*LSWeights!H16)/4)</f>
        <v>-0.09375</v>
      </c>
      <c r="J16" s="128">
        <f>IF(OR(Current!$B16="NR",Current!A16=""),"",(-(Current!J16)*LSWeights!I16)/4)</f>
        <v>-0.19140625</v>
      </c>
      <c r="K16" s="128">
        <f>IF(OR(Current!$B16="NR",Current!A16=""),"",(-(Current!K16)*LSWeights!J16)/4)</f>
        <v>-0.0390625</v>
      </c>
      <c r="L16" s="128">
        <f>IF(OR(Current!$B16="NR",Current!A16=""),"",(-(Current!L16)*LSWeights!K16)/4)</f>
        <v>-0.203125</v>
      </c>
      <c r="M16" s="128">
        <f>IF(OR(Current!$B16="NR",Current!A16=""),"",(-(Current!M16)*LSWeights!L16)/4)</f>
        <v>-0.234375</v>
      </c>
      <c r="N16" s="201"/>
      <c r="O16" s="151">
        <f>IF($A16="","",(SUM(P16:Z16))/SUM(Current!C$10:M$10))</f>
        <v>0.05172230113636364</v>
      </c>
      <c r="P16" s="128">
        <f>IF(OR(Current!$B16="NR",Current!A16=""),"",((Reference!B16-Current!C16)*LSWeights!N16)/4)</f>
        <v>0.06562500000000002</v>
      </c>
      <c r="Q16" s="128">
        <f>IF(OR(Current!$B16="NR",Current!A16=""),"",((Reference!C16-Current!D16)*LSWeights!O16)/4)</f>
        <v>0.060937500000000006</v>
      </c>
      <c r="R16" s="128">
        <f>IF(OR(Current!$B16="NR",Current!A16=""),"",((Reference!D16-Current!E16)*LSWeights!P16)/4)</f>
        <v>0.12695312499999997</v>
      </c>
      <c r="S16" s="128">
        <f>IF(OR(Current!$B16="NR",Current!A16=""),"",((Reference!E16-Current!F16)*LSWeights!Q16)/4)</f>
        <v>0.10312500000000001</v>
      </c>
      <c r="T16" s="128">
        <f>IF(OR(Current!$B16="NR",Current!A16=""),"",((Reference!F16-Current!G16)*LSWeights!R16)/4)</f>
        <v>0.05312499999999999</v>
      </c>
      <c r="U16" s="128">
        <f>IF(OR(Current!$B16="NR",Current!A16=""),"",((Reference!G16-Current!H16)*LSWeights!S16)/4)</f>
        <v>0.0380859375</v>
      </c>
      <c r="V16" s="128">
        <f>IF(OR(Current!$B16="NR",Current!A16=""),"",((Reference!H16-Current!I16)*LSWeights!T16)/4)</f>
        <v>0.046875</v>
      </c>
      <c r="W16" s="128">
        <f>IF(OR(Current!$B16="NR",Current!A16=""),"",((Reference!I16-Current!J16)*LSWeights!U16)/4)</f>
        <v>0.02734375</v>
      </c>
      <c r="X16" s="128">
        <f>IF(OR(Current!$B16="NR",Current!A16=""),"",((Reference!J16-Current!K16)*LSWeights!V16)/4)</f>
        <v>0.046875</v>
      </c>
      <c r="Y16" s="128">
        <f>IF(OR(Current!$B16="NR",Current!A16=""),"",((Reference!K16-Current!L16)*LSWeights!W16)/4)</f>
        <v>0</v>
      </c>
      <c r="Z16" s="128">
        <f>IF(OR(Current!$B16="NR",Current!A16=""),"",((Reference!L16-Current!M16)*LSWeights!X16)/4)</f>
        <v>0</v>
      </c>
    </row>
    <row r="17" spans="1:26" ht="16.5">
      <c r="A17" s="130" t="str">
        <f>IF(Current!A17&lt;&gt;"",Current!A17,"")</f>
        <v>Up 19 - Lower Summit Ck, Larch Ck</v>
      </c>
      <c r="B17" s="89">
        <f>IF(A17="","",(SUM(C17:M17)/SUM(Current!C$10:M$10)))</f>
        <v>0</v>
      </c>
      <c r="C17" s="128">
        <f>IF(OR(Current!$B17="NR",Current!A17=""),"",(-(Current!C17)*LSWeights!B17)/4)</f>
        <v>0</v>
      </c>
      <c r="D17" s="128">
        <f>IF(OR(Current!$B17="NR",Current!A17=""),"",(-(Current!D17)*LSWeights!C17)/4)</f>
        <v>0</v>
      </c>
      <c r="E17" s="128">
        <f>IF(OR(Current!$B17="NR",Current!A17=""),"",(-(Current!E17)*LSWeights!D17)/4)</f>
        <v>0</v>
      </c>
      <c r="F17" s="128">
        <f>IF(OR(Current!$B17="NR",Current!A17=""),"",(-(Current!F17)*LSWeights!E17)/4)</f>
        <v>0</v>
      </c>
      <c r="G17" s="128">
        <f>IF(OR(Current!$B17="NR",Current!A17=""),"",(-(Current!G17)*LSWeights!F17)/4)</f>
        <v>0</v>
      </c>
      <c r="H17" s="128">
        <f>IF(OR(Current!$B17="NR",Current!A17=""),"",(-(Current!H17)*LSWeights!G17)/4)</f>
        <v>0</v>
      </c>
      <c r="I17" s="128">
        <f>IF(OR(Current!$B17="NR",Current!A17=""),"",(-(Current!I17)*LSWeights!H17)/4)</f>
        <v>0</v>
      </c>
      <c r="J17" s="128">
        <f>IF(OR(Current!$B17="NR",Current!A17=""),"",(-(Current!J17)*LSWeights!I17)/4)</f>
        <v>0</v>
      </c>
      <c r="K17" s="128">
        <f>IF(OR(Current!$B17="NR",Current!A17=""),"",(-(Current!K17)*LSWeights!J17)/4)</f>
        <v>0</v>
      </c>
      <c r="L17" s="128">
        <f>IF(OR(Current!$B17="NR",Current!A17=""),"",(-(Current!L17)*LSWeights!K17)/4)</f>
        <v>0</v>
      </c>
      <c r="M17" s="128">
        <f>IF(OR(Current!$B17="NR",Current!A17=""),"",(-(Current!M17)*LSWeights!L17)/4)</f>
        <v>0</v>
      </c>
      <c r="N17" s="201"/>
      <c r="O17" s="151">
        <f>IF($A17="","",(SUM(P17:Z17))/SUM(Current!C$10:M$10))</f>
        <v>0.0774502840909091</v>
      </c>
      <c r="P17" s="128">
        <f>IF(OR(Current!$B17="NR",Current!A17=""),"",((Reference!B17-Current!C17)*LSWeights!N17)/4)</f>
        <v>0.30937499999999996</v>
      </c>
      <c r="Q17" s="128">
        <f>IF(OR(Current!$B17="NR",Current!A17=""),"",((Reference!C17-Current!D17)*LSWeights!O17)/4)</f>
        <v>0.11171875</v>
      </c>
      <c r="R17" s="128">
        <f>IF(OR(Current!$B17="NR",Current!A17=""),"",((Reference!D17-Current!E17)*LSWeights!P17)/4)</f>
        <v>0.12695312499999997</v>
      </c>
      <c r="S17" s="128">
        <f>IF(OR(Current!$B17="NR",Current!A17=""),"",((Reference!E17-Current!F17)*LSWeights!Q17)/4)</f>
        <v>0.04511718750000001</v>
      </c>
      <c r="T17" s="128">
        <f>IF(OR(Current!$B17="NR",Current!A17=""),"",((Reference!F17-Current!G17)*LSWeights!R17)/4)</f>
        <v>0.05312499999999999</v>
      </c>
      <c r="U17" s="128">
        <f>IF(OR(Current!$B17="NR",Current!A17=""),"",((Reference!G17-Current!H17)*LSWeights!S17)/4)</f>
        <v>0.053320312500000015</v>
      </c>
      <c r="V17" s="128">
        <f>IF(OR(Current!$B17="NR",Current!A17=""),"",((Reference!H17-Current!I17)*LSWeights!T17)/4)</f>
        <v>0.051562500000000004</v>
      </c>
      <c r="W17" s="128">
        <f>IF(OR(Current!$B17="NR",Current!A17=""),"",((Reference!I17-Current!J17)*LSWeights!U17)/4)</f>
        <v>0.06015625000000001</v>
      </c>
      <c r="X17" s="128">
        <f>IF(OR(Current!$B17="NR",Current!A17=""),"",((Reference!J17-Current!K17)*LSWeights!V17)/4)</f>
        <v>0.040624999999999994</v>
      </c>
      <c r="Y17" s="128">
        <f>IF(OR(Current!$B17="NR",Current!A17=""),"",((Reference!K17-Current!L17)*LSWeights!W17)/4)</f>
        <v>0</v>
      </c>
      <c r="Z17" s="128">
        <f>IF(OR(Current!$B17="NR",Current!A17=""),"",((Reference!L17-Current!M17)*LSWeights!X17)/4)</f>
        <v>0</v>
      </c>
    </row>
    <row r="18" spans="1:26" ht="16.5">
      <c r="A18" s="130" t="str">
        <f>IF(Current!A18&lt;&gt;"",Current!A18,"")</f>
        <v>Up 20 - Up-Summit Ck, Little Logan Ck</v>
      </c>
      <c r="B18" s="89">
        <f>IF(A18="","",(SUM(C18:M18)/SUM(Current!C$10:M$10)))</f>
        <v>0</v>
      </c>
      <c r="C18" s="128">
        <f>IF(OR(Current!$B18="NR",Current!A18=""),"",(-(Current!C18)*LSWeights!B18)/4)</f>
        <v>0</v>
      </c>
      <c r="D18" s="128">
        <f>IF(OR(Current!$B18="NR",Current!A18=""),"",(-(Current!D18)*LSWeights!C18)/4)</f>
        <v>0</v>
      </c>
      <c r="E18" s="128">
        <f>IF(OR(Current!$B18="NR",Current!A18=""),"",(-(Current!E18)*LSWeights!D18)/4)</f>
        <v>0</v>
      </c>
      <c r="F18" s="128">
        <f>IF(OR(Current!$B18="NR",Current!A18=""),"",(-(Current!F18)*LSWeights!E18)/4)</f>
        <v>0</v>
      </c>
      <c r="G18" s="128">
        <f>IF(OR(Current!$B18="NR",Current!A18=""),"",(-(Current!G18)*LSWeights!F18)/4)</f>
        <v>0</v>
      </c>
      <c r="H18" s="128">
        <f>IF(OR(Current!$B18="NR",Current!A18=""),"",(-(Current!H18)*LSWeights!G18)/4)</f>
        <v>0</v>
      </c>
      <c r="I18" s="128">
        <f>IF(OR(Current!$B18="NR",Current!A18=""),"",(-(Current!I18)*LSWeights!H18)/4)</f>
        <v>0</v>
      </c>
      <c r="J18" s="128">
        <f>IF(OR(Current!$B18="NR",Current!A18=""),"",(-(Current!J18)*LSWeights!I18)/4)</f>
        <v>0</v>
      </c>
      <c r="K18" s="128">
        <f>IF(OR(Current!$B18="NR",Current!A18=""),"",(-(Current!K18)*LSWeights!J18)/4)</f>
        <v>0</v>
      </c>
      <c r="L18" s="128">
        <f>IF(OR(Current!$B18="NR",Current!A18=""),"",(-(Current!L18)*LSWeights!K18)/4)</f>
        <v>0</v>
      </c>
      <c r="M18" s="128">
        <f>IF(OR(Current!$B18="NR",Current!A18=""),"",(-(Current!M18)*LSWeights!L18)/4)</f>
        <v>0</v>
      </c>
      <c r="N18" s="201"/>
      <c r="O18" s="151">
        <f>IF($A18="","",(SUM(P18:Z18))/SUM(Current!C$10:M$10))</f>
        <v>0.0774502840909091</v>
      </c>
      <c r="P18" s="128">
        <f>IF(OR(Current!$B18="NR",Current!A18=""),"",((Reference!B18-Current!C18)*LSWeights!N18)/4)</f>
        <v>0.30937499999999996</v>
      </c>
      <c r="Q18" s="128">
        <f>IF(OR(Current!$B18="NR",Current!A18=""),"",((Reference!C18-Current!D18)*LSWeights!O18)/4)</f>
        <v>0.11171875</v>
      </c>
      <c r="R18" s="128">
        <f>IF(OR(Current!$B18="NR",Current!A18=""),"",((Reference!D18-Current!E18)*LSWeights!P18)/4)</f>
        <v>0.12695312499999997</v>
      </c>
      <c r="S18" s="128">
        <f>IF(OR(Current!$B18="NR",Current!A18=""),"",((Reference!E18-Current!F18)*LSWeights!Q18)/4)</f>
        <v>0.04511718750000001</v>
      </c>
      <c r="T18" s="128">
        <f>IF(OR(Current!$B18="NR",Current!A18=""),"",((Reference!F18-Current!G18)*LSWeights!R18)/4)</f>
        <v>0.05312499999999999</v>
      </c>
      <c r="U18" s="128">
        <f>IF(OR(Current!$B18="NR",Current!A18=""),"",((Reference!G18-Current!H18)*LSWeights!S18)/4)</f>
        <v>0.053320312500000015</v>
      </c>
      <c r="V18" s="128">
        <f>IF(OR(Current!$B18="NR",Current!A18=""),"",((Reference!H18-Current!I18)*LSWeights!T18)/4)</f>
        <v>0.051562500000000004</v>
      </c>
      <c r="W18" s="128">
        <f>IF(OR(Current!$B18="NR",Current!A18=""),"",((Reference!I18-Current!J18)*LSWeights!U18)/4)</f>
        <v>0.06015625000000001</v>
      </c>
      <c r="X18" s="128">
        <f>IF(OR(Current!$B18="NR",Current!A18=""),"",((Reference!J18-Current!K18)*LSWeights!V18)/4)</f>
        <v>0.040624999999999994</v>
      </c>
      <c r="Y18" s="128">
        <f>IF(OR(Current!$B18="NR",Current!A18=""),"",((Reference!K18-Current!L18)*LSWeights!W18)/4)</f>
        <v>0</v>
      </c>
      <c r="Z18" s="128">
        <f>IF(OR(Current!$B18="NR",Current!A18=""),"",((Reference!L18-Current!M18)*LSWeights!X18)/4)</f>
        <v>0</v>
      </c>
    </row>
    <row r="19" spans="1:26" ht="16.5">
      <c r="A19" s="130" t="str">
        <f>IF(Current!A19&lt;&gt;"",Current!A19,"")</f>
        <v>Up 21 - Upper Summit Ck</v>
      </c>
      <c r="B19" s="89">
        <f>IF(A19="","",(SUM(C19:M19)/SUM(Current!C$10:M$10)))</f>
        <v>0</v>
      </c>
      <c r="C19" s="128">
        <f>IF(OR(Current!$B19="NR",Current!A19=""),"",(-(Current!C19)*LSWeights!B19)/4)</f>
        <v>0</v>
      </c>
      <c r="D19" s="128">
        <f>IF(OR(Current!$B19="NR",Current!A19=""),"",(-(Current!D19)*LSWeights!C19)/4)</f>
        <v>0</v>
      </c>
      <c r="E19" s="128">
        <f>IF(OR(Current!$B19="NR",Current!A19=""),"",(-(Current!E19)*LSWeights!D19)/4)</f>
        <v>0</v>
      </c>
      <c r="F19" s="128">
        <f>IF(OR(Current!$B19="NR",Current!A19=""),"",(-(Current!F19)*LSWeights!E19)/4)</f>
        <v>0</v>
      </c>
      <c r="G19" s="128">
        <f>IF(OR(Current!$B19="NR",Current!A19=""),"",(-(Current!G19)*LSWeights!F19)/4)</f>
        <v>0</v>
      </c>
      <c r="H19" s="128">
        <f>IF(OR(Current!$B19="NR",Current!A19=""),"",(-(Current!H19)*LSWeights!G19)/4)</f>
        <v>0</v>
      </c>
      <c r="I19" s="128">
        <f>IF(OR(Current!$B19="NR",Current!A19=""),"",(-(Current!I19)*LSWeights!H19)/4)</f>
        <v>0</v>
      </c>
      <c r="J19" s="128">
        <f>IF(OR(Current!$B19="NR",Current!A19=""),"",(-(Current!J19)*LSWeights!I19)/4)</f>
        <v>0</v>
      </c>
      <c r="K19" s="128">
        <f>IF(OR(Current!$B19="NR",Current!A19=""),"",(-(Current!K19)*LSWeights!J19)/4)</f>
        <v>0</v>
      </c>
      <c r="L19" s="128">
        <f>IF(OR(Current!$B19="NR",Current!A19=""),"",(-(Current!L19)*LSWeights!K19)/4)</f>
        <v>0</v>
      </c>
      <c r="M19" s="128">
        <f>IF(OR(Current!$B19="NR",Current!A19=""),"",(-(Current!M19)*LSWeights!L19)/4)</f>
        <v>0</v>
      </c>
      <c r="N19" s="201"/>
      <c r="O19" s="151">
        <f>IF($A19="","",(SUM(P19:Z19))/SUM(Current!C$10:M$10))</f>
        <v>0.06038707386363637</v>
      </c>
      <c r="P19" s="128">
        <f>IF(OR(Current!$B19="NR",Current!A19=""),"",((Reference!B19-Current!C19)*LSWeights!N19)/4)</f>
        <v>0.19335937500000003</v>
      </c>
      <c r="Q19" s="128">
        <f>IF(OR(Current!$B19="NR",Current!A19=""),"",((Reference!C19-Current!D19)*LSWeights!O19)/4)</f>
        <v>0</v>
      </c>
      <c r="R19" s="128">
        <f>IF(OR(Current!$B19="NR",Current!A19=""),"",((Reference!D19-Current!E19)*LSWeights!P19)/4)</f>
        <v>0.23105468749999997</v>
      </c>
      <c r="S19" s="128">
        <f>IF(OR(Current!$B19="NR",Current!A19=""),"",((Reference!E19-Current!F19)*LSWeights!Q19)/4)</f>
        <v>0.08554687500000001</v>
      </c>
      <c r="T19" s="128">
        <f>IF(OR(Current!$B19="NR",Current!A19=""),"",((Reference!F19-Current!G19)*LSWeights!R19)/4)</f>
        <v>0.0625</v>
      </c>
      <c r="U19" s="128">
        <f>IF(OR(Current!$B19="NR",Current!A19=""),"",((Reference!G19-Current!H19)*LSWeights!S19)/4)</f>
        <v>0</v>
      </c>
      <c r="V19" s="128">
        <f>IF(OR(Current!$B19="NR",Current!A19=""),"",((Reference!H19-Current!I19)*LSWeights!T19)/4)</f>
        <v>0</v>
      </c>
      <c r="W19" s="128">
        <f>IF(OR(Current!$B19="NR",Current!A19=""),"",((Reference!I19-Current!J19)*LSWeights!U19)/4)</f>
        <v>0</v>
      </c>
      <c r="X19" s="128">
        <f>IF(OR(Current!$B19="NR",Current!A19=""),"",((Reference!J19-Current!K19)*LSWeights!V19)/4)</f>
        <v>0.07031250000000001</v>
      </c>
      <c r="Y19" s="128">
        <f>IF(OR(Current!$B19="NR",Current!A19=""),"",((Reference!K19-Current!L19)*LSWeights!W19)/4)</f>
        <v>0</v>
      </c>
      <c r="Z19" s="128">
        <f>IF(OR(Current!$B19="NR",Current!A19=""),"",((Reference!L19-Current!M19)*LSWeights!X19)/4)</f>
        <v>0.021484375</v>
      </c>
    </row>
    <row r="20" spans="1:26" ht="16.5">
      <c r="A20" s="130" t="str">
        <f>IF(Current!A20&lt;&gt;"",Current!A20,"")</f>
        <v>Up 22 - Logan Valley East (Malh., Boson.&amp; Big)</v>
      </c>
      <c r="B20" s="89">
        <f>IF(A20="","",(SUM(C20:M20)/SUM(Current!C$10:M$10)))</f>
        <v>-0.3226029829545455</v>
      </c>
      <c r="C20" s="128">
        <f>IF(OR(Current!$B20="NR",Current!A20=""),"",(-(Current!C20)*LSWeights!B20)/4)</f>
        <v>-0.10664062499999999</v>
      </c>
      <c r="D20" s="128">
        <f>IF(OR(Current!$B20="NR",Current!A20=""),"",(-(Current!D20)*LSWeights!C20)/4)</f>
        <v>-0.46445312499999997</v>
      </c>
      <c r="E20" s="128">
        <f>IF(OR(Current!$B20="NR",Current!A20=""),"",(-(Current!E20)*LSWeights!D20)/4)</f>
        <v>-0.421875</v>
      </c>
      <c r="F20" s="128">
        <f>IF(OR(Current!$B20="NR",Current!A20=""),"",(-(Current!F20)*LSWeights!E20)/4)</f>
        <v>-0.3802734375</v>
      </c>
      <c r="G20" s="128">
        <f>IF(OR(Current!$B20="NR",Current!A20=""),"",(-(Current!G20)*LSWeights!F20)/4)</f>
        <v>-0.3171875</v>
      </c>
      <c r="H20" s="128">
        <f>IF(OR(Current!$B20="NR",Current!A20=""),"",(-(Current!H20)*LSWeights!G20)/4)</f>
        <v>-0.4716796875</v>
      </c>
      <c r="I20" s="128">
        <f>IF(OR(Current!$B20="NR",Current!A20=""),"",(-(Current!I20)*LSWeights!H20)/4)</f>
        <v>-0.3396484375</v>
      </c>
      <c r="J20" s="128">
        <f>IF(OR(Current!$B20="NR",Current!A20=""),"",(-(Current!J20)*LSWeights!I20)/4)</f>
        <v>-0.24609375</v>
      </c>
      <c r="K20" s="128">
        <f>IF(OR(Current!$B20="NR",Current!A20=""),"",(-(Current!K20)*LSWeights!J20)/4)</f>
        <v>-0.26953125</v>
      </c>
      <c r="L20" s="128">
        <f>IF(OR(Current!$B20="NR",Current!A20=""),"",(-(Current!L20)*LSWeights!K20)/4)</f>
        <v>-0.296875</v>
      </c>
      <c r="M20" s="128">
        <f>IF(OR(Current!$B20="NR",Current!A20=""),"",(-(Current!M20)*LSWeights!L20)/4)</f>
        <v>-0.234375</v>
      </c>
      <c r="N20" s="201"/>
      <c r="O20" s="151">
        <f>IF($A20="","",(SUM(P20:Z20))/SUM(Current!C$10:M$10))</f>
        <v>0.13532492897727272</v>
      </c>
      <c r="P20" s="128">
        <f>IF(OR(Current!$B20="NR",Current!A20=""),"",((Reference!B20-Current!C20)*LSWeights!N20)/4)</f>
        <v>0.5478515625</v>
      </c>
      <c r="Q20" s="128">
        <f>IF(OR(Current!$B20="NR",Current!A20=""),"",((Reference!C20-Current!D20)*LSWeights!O20)/4)</f>
        <v>0.1912109375</v>
      </c>
      <c r="R20" s="128">
        <f>IF(OR(Current!$B20="NR",Current!A20=""),"",((Reference!D20-Current!E20)*LSWeights!P20)/4)</f>
        <v>0.22089843749999996</v>
      </c>
      <c r="S20" s="128">
        <f>IF(OR(Current!$B20="NR",Current!A20=""),"",((Reference!E20-Current!F20)*LSWeights!Q20)/4)</f>
        <v>0.09023437500000002</v>
      </c>
      <c r="T20" s="128">
        <f>IF(OR(Current!$B20="NR",Current!A20=""),"",((Reference!F20-Current!G20)*LSWeights!R20)/4)</f>
        <v>0.13535156250000002</v>
      </c>
      <c r="U20" s="128">
        <f>IF(OR(Current!$B20="NR",Current!A20=""),"",((Reference!G20-Current!H20)*LSWeights!S20)/4)</f>
        <v>0.07421875</v>
      </c>
      <c r="V20" s="128">
        <f>IF(OR(Current!$B20="NR",Current!A20=""),"",((Reference!H20-Current!I20)*LSWeights!T20)/4)</f>
        <v>0.029589843749999983</v>
      </c>
      <c r="W20" s="128">
        <f>IF(OR(Current!$B20="NR",Current!A20=""),"",((Reference!I20-Current!J20)*LSWeights!U20)/4)</f>
        <v>0.095703125</v>
      </c>
      <c r="X20" s="128">
        <f>IF(OR(Current!$B20="NR",Current!A20=""),"",((Reference!J20-Current!K20)*LSWeights!V20)/4)</f>
        <v>0.103515625</v>
      </c>
      <c r="Y20" s="128">
        <f>IF(OR(Current!$B20="NR",Current!A20=""),"",((Reference!K20-Current!L20)*LSWeights!W20)/4)</f>
        <v>0</v>
      </c>
      <c r="Z20" s="128">
        <f>IF(OR(Current!$B20="NR",Current!A20=""),"",((Reference!L20-Current!M20)*LSWeights!X20)/4)</f>
        <v>0</v>
      </c>
    </row>
    <row r="21" spans="1:26" ht="16.5">
      <c r="A21" s="130" t="str">
        <f>IF(Current!A21&lt;&gt;"",Current!A21,"")</f>
        <v>Up 23 - Upper Bosonberg Ck</v>
      </c>
      <c r="B21" s="89">
        <f>IF(A21="","",(SUM(C21:M21)/SUM(Current!C$10:M$10)))</f>
        <v>0</v>
      </c>
      <c r="C21" s="128">
        <f>IF(OR(Current!$B21="NR",Current!A21=""),"",(-(Current!C21)*LSWeights!B21)/4)</f>
        <v>0</v>
      </c>
      <c r="D21" s="128">
        <f>IF(OR(Current!$B21="NR",Current!A21=""),"",(-(Current!D21)*LSWeights!C21)/4)</f>
        <v>0</v>
      </c>
      <c r="E21" s="128">
        <f>IF(OR(Current!$B21="NR",Current!A21=""),"",(-(Current!E21)*LSWeights!D21)/4)</f>
        <v>0</v>
      </c>
      <c r="F21" s="128">
        <f>IF(OR(Current!$B21="NR",Current!A21=""),"",(-(Current!F21)*LSWeights!E21)/4)</f>
        <v>0</v>
      </c>
      <c r="G21" s="128">
        <f>IF(OR(Current!$B21="NR",Current!A21=""),"",(-(Current!G21)*LSWeights!F21)/4)</f>
        <v>0</v>
      </c>
      <c r="H21" s="128">
        <f>IF(OR(Current!$B21="NR",Current!A21=""),"",(-(Current!H21)*LSWeights!G21)/4)</f>
        <v>0</v>
      </c>
      <c r="I21" s="128">
        <f>IF(OR(Current!$B21="NR",Current!A21=""),"",(-(Current!I21)*LSWeights!H21)/4)</f>
        <v>0</v>
      </c>
      <c r="J21" s="128">
        <f>IF(OR(Current!$B21="NR",Current!A21=""),"",(-(Current!J21)*LSWeights!I21)/4)</f>
        <v>0</v>
      </c>
      <c r="K21" s="128">
        <f>IF(OR(Current!$B21="NR",Current!A21=""),"",(-(Current!K21)*LSWeights!J21)/4)</f>
        <v>0</v>
      </c>
      <c r="L21" s="128">
        <f>IF(OR(Current!$B21="NR",Current!A21=""),"",(-(Current!L21)*LSWeights!K21)/4)</f>
        <v>0</v>
      </c>
      <c r="M21" s="128">
        <f>IF(OR(Current!$B21="NR",Current!A21=""),"",(-(Current!M21)*LSWeights!L21)/4)</f>
        <v>0</v>
      </c>
      <c r="N21" s="201"/>
      <c r="O21" s="151">
        <f>IF($A21="","",(SUM(P21:Z21))/SUM(Current!C$10:M$10))</f>
        <v>0.05218394886363636</v>
      </c>
      <c r="P21" s="128">
        <f>IF(OR(Current!$B21="NR",Current!A21=""),"",((Reference!B21-Current!C21)*LSWeights!N21)/4)</f>
        <v>0.098828125</v>
      </c>
      <c r="Q21" s="128">
        <f>IF(OR(Current!$B21="NR",Current!A21=""),"",((Reference!C21-Current!D21)*LSWeights!O21)/4)</f>
        <v>0.09375</v>
      </c>
      <c r="R21" s="128">
        <f>IF(OR(Current!$B21="NR",Current!A21=""),"",((Reference!D21-Current!E21)*LSWeights!P21)/4)</f>
        <v>0.11933593749999999</v>
      </c>
      <c r="S21" s="128">
        <f>IF(OR(Current!$B21="NR",Current!A21=""),"",((Reference!E21-Current!F21)*LSWeights!Q21)/4)</f>
        <v>0.042773437500000004</v>
      </c>
      <c r="T21" s="128">
        <f>IF(OR(Current!$B21="NR",Current!A21=""),"",((Reference!F21-Current!G21)*LSWeights!R21)/4)</f>
        <v>0.08886718749999999</v>
      </c>
      <c r="U21" s="128">
        <f>IF(OR(Current!$B21="NR",Current!A21=""),"",((Reference!G21-Current!H21)*LSWeights!S21)/4)</f>
        <v>0.016210937500000015</v>
      </c>
      <c r="V21" s="128">
        <f>IF(OR(Current!$B21="NR",Current!A21=""),"",((Reference!H21-Current!I21)*LSWeights!T21)/4)</f>
        <v>0</v>
      </c>
      <c r="W21" s="128">
        <f>IF(OR(Current!$B21="NR",Current!A21=""),"",((Reference!I21-Current!J21)*LSWeights!U21)/4)</f>
        <v>0</v>
      </c>
      <c r="X21" s="128">
        <f>IF(OR(Current!$B21="NR",Current!A21=""),"",((Reference!J21-Current!K21)*LSWeights!V21)/4)</f>
        <v>0</v>
      </c>
      <c r="Y21" s="128">
        <f>IF(OR(Current!$B21="NR",Current!A21=""),"",((Reference!K21-Current!L21)*LSWeights!W21)/4)</f>
        <v>0</v>
      </c>
      <c r="Z21" s="128">
        <f>IF(OR(Current!$B21="NR",Current!A21=""),"",((Reference!L21-Current!M21)*LSWeights!X21)/4)</f>
        <v>0.1142578125</v>
      </c>
    </row>
    <row r="22" spans="1:26" ht="16.5">
      <c r="A22" s="130" t="str">
        <f>IF(Current!A22&lt;&gt;"",Current!A22,"")</f>
        <v>Up 24 - Logan Valley West (Lake, Crooked, McCoy)</v>
      </c>
      <c r="B22" s="89">
        <f>IF(A22="","",(SUM(C22:M22)/SUM(Current!C$10:M$10)))</f>
        <v>-0.28304332386363634</v>
      </c>
      <c r="C22" s="128">
        <f>IF(OR(Current!$B22="NR",Current!A22=""),"",(-(Current!C22)*LSWeights!B22)/4)</f>
        <v>-0.10664062499999999</v>
      </c>
      <c r="D22" s="128">
        <f>IF(OR(Current!$B22="NR",Current!A22=""),"",(-(Current!D22)*LSWeights!C22)/4)</f>
        <v>-0.5285156249999999</v>
      </c>
      <c r="E22" s="128">
        <f>IF(OR(Current!$B22="NR",Current!A22=""),"",(-(Current!E22)*LSWeights!D22)/4)</f>
        <v>-0.421875</v>
      </c>
      <c r="F22" s="128">
        <f>IF(OR(Current!$B22="NR",Current!A22=""),"",(-(Current!F22)*LSWeights!E22)/4)</f>
        <v>-0.3802734375</v>
      </c>
      <c r="G22" s="128">
        <f>IF(OR(Current!$B22="NR",Current!A22=""),"",(-(Current!G22)*LSWeights!F22)/4)</f>
        <v>-0.3828125</v>
      </c>
      <c r="H22" s="128">
        <f>IF(OR(Current!$B22="NR",Current!A22=""),"",(-(Current!H22)*LSWeights!G22)/4)</f>
        <v>-0.1751953125</v>
      </c>
      <c r="I22" s="128">
        <f>IF(OR(Current!$B22="NR",Current!A22=""),"",(-(Current!I22)*LSWeights!H22)/4)</f>
        <v>-0.2294921875</v>
      </c>
      <c r="J22" s="128">
        <f>IF(OR(Current!$B22="NR",Current!A22=""),"",(-(Current!J22)*LSWeights!I22)/4)</f>
        <v>-0.205078125</v>
      </c>
      <c r="K22" s="128">
        <f>IF(OR(Current!$B22="NR",Current!A22=""),"",(-(Current!K22)*LSWeights!J22)/4)</f>
        <v>-0.26953125</v>
      </c>
      <c r="L22" s="128">
        <f>IF(OR(Current!$B22="NR",Current!A22=""),"",(-(Current!L22)*LSWeights!K22)/4)</f>
        <v>-0.296875</v>
      </c>
      <c r="M22" s="128">
        <f>IF(OR(Current!$B22="NR",Current!A22=""),"",(-(Current!M22)*LSWeights!L22)/4)</f>
        <v>-0.1171875</v>
      </c>
      <c r="N22" s="201"/>
      <c r="O22" s="151">
        <f>IF($A22="","",(SUM(P22:Z22))/SUM(Current!C$10:M$10))</f>
        <v>0.16226917613636366</v>
      </c>
      <c r="P22" s="128">
        <f>IF(OR(Current!$B22="NR",Current!A22=""),"",((Reference!B22-Current!C22)*LSWeights!N22)/4)</f>
        <v>0.502734375</v>
      </c>
      <c r="Q22" s="128">
        <f>IF(OR(Current!$B22="NR",Current!A22=""),"",((Reference!C22-Current!D22)*LSWeights!O22)/4)</f>
        <v>0.11210937500000002</v>
      </c>
      <c r="R22" s="128">
        <f>IF(OR(Current!$B22="NR",Current!A22=""),"",((Reference!D22-Current!E22)*LSWeights!P22)/4)</f>
        <v>0.20312499999999997</v>
      </c>
      <c r="S22" s="128">
        <f>IF(OR(Current!$B22="NR",Current!A22=""),"",((Reference!E22-Current!F22)*LSWeights!Q22)/4)</f>
        <v>0.08066406250000002</v>
      </c>
      <c r="T22" s="128">
        <f>IF(OR(Current!$B22="NR",Current!A22=""),"",((Reference!F22-Current!G22)*LSWeights!R22)/4)</f>
        <v>0.0546875</v>
      </c>
      <c r="U22" s="128">
        <f>IF(OR(Current!$B22="NR",Current!A22=""),"",((Reference!G22-Current!H22)*LSWeights!S22)/4)</f>
        <v>0.3638671875</v>
      </c>
      <c r="V22" s="128">
        <f>IF(OR(Current!$B22="NR",Current!A22=""),"",((Reference!H22-Current!I22)*LSWeights!T22)/4)</f>
        <v>0.1376953125</v>
      </c>
      <c r="W22" s="128">
        <f>IF(OR(Current!$B22="NR",Current!A22=""),"",((Reference!I22-Current!J22)*LSWeights!U22)/4)</f>
        <v>0.123046875</v>
      </c>
      <c r="X22" s="128">
        <f>IF(OR(Current!$B22="NR",Current!A22=""),"",((Reference!J22-Current!K22)*LSWeights!V22)/4)</f>
        <v>0.08984375</v>
      </c>
      <c r="Y22" s="128">
        <f>IF(OR(Current!$B22="NR",Current!A22=""),"",((Reference!K22-Current!L22)*LSWeights!W22)/4)</f>
        <v>0</v>
      </c>
      <c r="Z22" s="128">
        <f>IF(OR(Current!$B22="NR",Current!A22=""),"",((Reference!L22-Current!M22)*LSWeights!X22)/4)</f>
        <v>0.1171875</v>
      </c>
    </row>
    <row r="23" spans="1:26" ht="16.5">
      <c r="A23" s="130" t="str">
        <f>IF(Current!A23&lt;&gt;"",Current!A23,"")</f>
        <v>Up 25 - Malheur Headwaters</v>
      </c>
      <c r="B23" s="89">
        <f>IF(A23="","",(SUM(C23:M23)/SUM(Current!C$10:M$10)))</f>
        <v>-0.3824396306818182</v>
      </c>
      <c r="C23" s="128">
        <f>IF(OR(Current!$B23="NR",Current!A23=""),"",(-(Current!C23)*LSWeights!B23)/4)</f>
        <v>-0.49140625000000004</v>
      </c>
      <c r="D23" s="128">
        <f>IF(OR(Current!$B23="NR",Current!A23=""),"",(-(Current!D23)*LSWeights!C23)/4)</f>
        <v>-0.546875</v>
      </c>
      <c r="E23" s="128">
        <f>IF(OR(Current!$B23="NR",Current!A23=""),"",(-(Current!E23)*LSWeights!D23)/4)</f>
        <v>-0.512109375</v>
      </c>
      <c r="F23" s="128">
        <f>IF(OR(Current!$B23="NR",Current!A23=""),"",(-(Current!F23)*LSWeights!E23)/4)</f>
        <v>-0.43037109375</v>
      </c>
      <c r="G23" s="128">
        <f>IF(OR(Current!$B23="NR",Current!A23=""),"",(-(Current!G23)*LSWeights!F23)/4)</f>
        <v>-0.38300781250000004</v>
      </c>
      <c r="H23" s="128">
        <f>IF(OR(Current!$B23="NR",Current!A23=""),"",(-(Current!H23)*LSWeights!G23)/4)</f>
        <v>-0.48369140625</v>
      </c>
      <c r="I23" s="128">
        <f>IF(OR(Current!$B23="NR",Current!A23=""),"",(-(Current!I23)*LSWeights!H23)/4)</f>
        <v>-0.328125</v>
      </c>
      <c r="J23" s="128">
        <f>IF(OR(Current!$B23="NR",Current!A23=""),"",(-(Current!J23)*LSWeights!I23)/4)</f>
        <v>-0.328125</v>
      </c>
      <c r="K23" s="128">
        <f>IF(OR(Current!$B23="NR",Current!A23=""),"",(-(Current!K23)*LSWeights!J23)/4)</f>
        <v>-0.40625</v>
      </c>
      <c r="L23" s="128">
        <f>IF(OR(Current!$B23="NR",Current!A23=""),"",(-(Current!L23)*LSWeights!K23)/4)</f>
        <v>-0.1796875</v>
      </c>
      <c r="M23" s="128">
        <f>IF(OR(Current!$B23="NR",Current!A23=""),"",(-(Current!M23)*LSWeights!L23)/4)</f>
        <v>-0.1171875</v>
      </c>
      <c r="N23" s="201"/>
      <c r="O23" s="151">
        <f>IF($A23="","",(SUM(P23:Z23))/SUM(Current!C$10:M$10))</f>
        <v>0.011026278409090911</v>
      </c>
      <c r="P23" s="128">
        <f>IF(OR(Current!$B23="NR",Current!A23=""),"",((Reference!B23-Current!C23)*LSWeights!N23)/4)</f>
        <v>0.039843749999999976</v>
      </c>
      <c r="Q23" s="128">
        <f>IF(OR(Current!$B23="NR",Current!A23=""),"",((Reference!C23-Current!D23)*LSWeights!O23)/4)</f>
        <v>0</v>
      </c>
      <c r="R23" s="128">
        <f>IF(OR(Current!$B23="NR",Current!A23=""),"",((Reference!D23-Current!E23)*LSWeights!P23)/4)</f>
        <v>0.026953125000000022</v>
      </c>
      <c r="S23" s="128">
        <f>IF(OR(Current!$B23="NR",Current!A23=""),"",((Reference!E23-Current!F23)*LSWeights!Q23)/4)</f>
        <v>0.01103515625000001</v>
      </c>
      <c r="T23" s="128">
        <f>IF(OR(Current!$B23="NR",Current!A23=""),"",((Reference!F23-Current!G23)*LSWeights!R23)/4)</f>
        <v>0.031054687499999983</v>
      </c>
      <c r="U23" s="128">
        <f>IF(OR(Current!$B23="NR",Current!A23=""),"",((Reference!G23-Current!H23)*LSWeights!S23)/4)</f>
        <v>0.012402343750000011</v>
      </c>
      <c r="V23" s="128">
        <f>IF(OR(Current!$B23="NR",Current!A23=""),"",((Reference!H23-Current!I23)*LSWeights!T23)/4)</f>
        <v>0</v>
      </c>
      <c r="W23" s="128">
        <f>IF(OR(Current!$B23="NR",Current!A23=""),"",((Reference!I23-Current!J23)*LSWeights!U23)/4)</f>
        <v>0</v>
      </c>
      <c r="X23" s="128">
        <f>IF(OR(Current!$B23="NR",Current!A23=""),"",((Reference!J23-Current!K23)*LSWeights!V23)/4)</f>
        <v>0</v>
      </c>
      <c r="Y23" s="128">
        <f>IF(OR(Current!$B23="NR",Current!A23=""),"",((Reference!K23-Current!L23)*LSWeights!W23)/4)</f>
        <v>0</v>
      </c>
      <c r="Z23" s="128">
        <f>IF(OR(Current!$B23="NR",Current!A23=""),"",((Reference!L23-Current!M23)*LSWeights!X23)/4)</f>
        <v>0</v>
      </c>
    </row>
    <row r="24" spans="1:26" ht="16.5">
      <c r="A24" s="130" t="str">
        <f>IF(Current!A24&lt;&gt;"",Current!A24,"")</f>
        <v>N Fk 01 - N.Fk.Malheur, mouth to Beulah Res.</v>
      </c>
      <c r="B24" s="89">
        <f>IF(A24="","",(SUM(C24:M24)/SUM(Current!C$10:M$10)))</f>
        <v>0</v>
      </c>
      <c r="C24" s="128">
        <f>IF(OR(Current!$B24="NR",Current!A24=""),"",(-(Current!C24)*LSWeights!B24)/4)</f>
        <v>0</v>
      </c>
      <c r="D24" s="128">
        <f>IF(OR(Current!$B24="NR",Current!A24=""),"",(-(Current!D24)*LSWeights!C24)/4)</f>
        <v>0</v>
      </c>
      <c r="E24" s="128">
        <f>IF(OR(Current!$B24="NR",Current!A24=""),"",(-(Current!E24)*LSWeights!D24)/4)</f>
        <v>0</v>
      </c>
      <c r="F24" s="128">
        <f>IF(OR(Current!$B24="NR",Current!A24=""),"",(-(Current!F24)*LSWeights!E24)/4)</f>
        <v>0</v>
      </c>
      <c r="G24" s="128">
        <f>IF(OR(Current!$B24="NR",Current!A24=""),"",(-(Current!G24)*LSWeights!F24)/4)</f>
        <v>0</v>
      </c>
      <c r="H24" s="128">
        <f>IF(OR(Current!$B24="NR",Current!A24=""),"",(-(Current!H24)*LSWeights!G24)/4)</f>
        <v>0</v>
      </c>
      <c r="I24" s="128">
        <f>IF(OR(Current!$B24="NR",Current!A24=""),"",(-(Current!I24)*LSWeights!H24)/4)</f>
        <v>0</v>
      </c>
      <c r="J24" s="128">
        <f>IF(OR(Current!$B24="NR",Current!A24=""),"",(-(Current!J24)*LSWeights!I24)/4)</f>
        <v>0</v>
      </c>
      <c r="K24" s="128">
        <f>IF(OR(Current!$B24="NR",Current!A24=""),"",(-(Current!K24)*LSWeights!J24)/4)</f>
        <v>0</v>
      </c>
      <c r="L24" s="128">
        <f>IF(OR(Current!$B24="NR",Current!A24=""),"",(-(Current!L24)*LSWeights!K24)/4)</f>
        <v>0</v>
      </c>
      <c r="M24" s="128">
        <f>IF(OR(Current!$B24="NR",Current!A24=""),"",(-(Current!M24)*LSWeights!L24)/4)</f>
        <v>0</v>
      </c>
      <c r="N24" s="201"/>
      <c r="O24" s="151">
        <f>IF($A24="","",(SUM(P24:Z24))/SUM(Current!C$10:M$10))</f>
        <v>0.1546875</v>
      </c>
      <c r="P24" s="128">
        <f>IF(OR(Current!$B24="NR",Current!A24=""),"",((Reference!B24-Current!C24)*LSWeights!N24)/4)</f>
        <v>0.234375</v>
      </c>
      <c r="Q24" s="128">
        <f>IF(OR(Current!$B24="NR",Current!A24=""),"",((Reference!C24-Current!D24)*LSWeights!O24)/4)</f>
        <v>0.284375</v>
      </c>
      <c r="R24" s="128">
        <f>IF(OR(Current!$B24="NR",Current!A24=""),"",((Reference!D24-Current!E24)*LSWeights!P24)/4)</f>
        <v>0.1953125</v>
      </c>
      <c r="S24" s="128">
        <f>IF(OR(Current!$B24="NR",Current!A24=""),"",((Reference!E24-Current!F24)*LSWeights!Q24)/4)</f>
        <v>0.1611328125</v>
      </c>
      <c r="T24" s="128">
        <f>IF(OR(Current!$B24="NR",Current!A24=""),"",((Reference!F24-Current!G24)*LSWeights!R24)/4)</f>
        <v>0.166015625</v>
      </c>
      <c r="U24" s="128">
        <f>IF(OR(Current!$B24="NR",Current!A24=""),"",((Reference!G24-Current!H24)*LSWeights!S24)/4)</f>
        <v>0.2666015625</v>
      </c>
      <c r="V24" s="128">
        <f>IF(OR(Current!$B24="NR",Current!A24=""),"",((Reference!H24-Current!I24)*LSWeights!T24)/4)</f>
        <v>0.0703125</v>
      </c>
      <c r="W24" s="128">
        <f>IF(OR(Current!$B24="NR",Current!A24=""),"",((Reference!I24-Current!J24)*LSWeights!U24)/4)</f>
        <v>0.17500000000000002</v>
      </c>
      <c r="X24" s="128">
        <f>IF(OR(Current!$B24="NR",Current!A24=""),"",((Reference!J24-Current!K24)*LSWeights!V24)/4)</f>
        <v>0.03125</v>
      </c>
      <c r="Y24" s="128">
        <f>IF(OR(Current!$B24="NR",Current!A24=""),"",((Reference!K24-Current!L24)*LSWeights!W24)/4)</f>
        <v>0.05859375</v>
      </c>
      <c r="Z24" s="128">
        <f>IF(OR(Current!$B24="NR",Current!A24=""),"",((Reference!L24-Current!M24)*LSWeights!X24)/4)</f>
        <v>0.05859375</v>
      </c>
    </row>
    <row r="25" spans="1:26" ht="16.5">
      <c r="A25" s="130" t="str">
        <f>IF(Current!A25&lt;&gt;"",Current!A25,"")</f>
        <v>N Fk 02 - Beulah Res.</v>
      </c>
      <c r="B25" s="89">
        <f>IF(A25="","",(SUM(C25:M25)/SUM(Current!C$10:M$10)))</f>
        <v>0</v>
      </c>
      <c r="C25" s="128">
        <f>IF(OR(Current!$B25="NR",Current!A25=""),"",(-(Current!C25)*LSWeights!B25)/4)</f>
      </c>
      <c r="D25" s="128">
        <f>IF(OR(Current!$B25="NR",Current!A25=""),"",(-(Current!D25)*LSWeights!C25)/4)</f>
      </c>
      <c r="E25" s="128">
        <f>IF(OR(Current!$B25="NR",Current!A25=""),"",(-(Current!E25)*LSWeights!D25)/4)</f>
      </c>
      <c r="F25" s="128">
        <f>IF(OR(Current!$B25="NR",Current!A25=""),"",(-(Current!F25)*LSWeights!E25)/4)</f>
      </c>
      <c r="G25" s="128">
        <f>IF(OR(Current!$B25="NR",Current!A25=""),"",(-(Current!G25)*LSWeights!F25)/4)</f>
      </c>
      <c r="H25" s="128">
        <f>IF(OR(Current!$B25="NR",Current!A25=""),"",(-(Current!H25)*LSWeights!G25)/4)</f>
      </c>
      <c r="I25" s="128">
        <f>IF(OR(Current!$B25="NR",Current!A25=""),"",(-(Current!I25)*LSWeights!H25)/4)</f>
      </c>
      <c r="J25" s="128">
        <f>IF(OR(Current!$B25="NR",Current!A25=""),"",(-(Current!J25)*LSWeights!I25)/4)</f>
      </c>
      <c r="K25" s="128">
        <f>IF(OR(Current!$B25="NR",Current!A25=""),"",(-(Current!K25)*LSWeights!J25)/4)</f>
      </c>
      <c r="L25" s="128">
        <f>IF(OR(Current!$B25="NR",Current!A25=""),"",(-(Current!L25)*LSWeights!K25)/4)</f>
      </c>
      <c r="M25" s="128">
        <f>IF(OR(Current!$B25="NR",Current!A25=""),"",(-(Current!M25)*LSWeights!L25)/4)</f>
      </c>
      <c r="N25" s="201"/>
      <c r="O25" s="151">
        <f>IF($A25="","",(SUM(P25:Z25))/SUM(Current!C$10:M$10))</f>
        <v>0</v>
      </c>
      <c r="P25" s="128">
        <f>IF(OR(Current!$B25="NR",Current!A25=""),"",((Reference!B25-Current!C25)*LSWeights!N25)/4)</f>
      </c>
      <c r="Q25" s="128">
        <f>IF(OR(Current!$B25="NR",Current!A25=""),"",((Reference!C25-Current!D25)*LSWeights!O25)/4)</f>
      </c>
      <c r="R25" s="128">
        <f>IF(OR(Current!$B25="NR",Current!A25=""),"",((Reference!D25-Current!E25)*LSWeights!P25)/4)</f>
      </c>
      <c r="S25" s="128">
        <f>IF(OR(Current!$B25="NR",Current!A25=""),"",((Reference!E25-Current!F25)*LSWeights!Q25)/4)</f>
      </c>
      <c r="T25" s="128">
        <f>IF(OR(Current!$B25="NR",Current!A25=""),"",((Reference!F25-Current!G25)*LSWeights!R25)/4)</f>
      </c>
      <c r="U25" s="128">
        <f>IF(OR(Current!$B25="NR",Current!A25=""),"",((Reference!G25-Current!H25)*LSWeights!S25)/4)</f>
      </c>
      <c r="V25" s="128">
        <f>IF(OR(Current!$B25="NR",Current!A25=""),"",((Reference!H25-Current!I25)*LSWeights!T25)/4)</f>
      </c>
      <c r="W25" s="128">
        <f>IF(OR(Current!$B25="NR",Current!A25=""),"",((Reference!I25-Current!J25)*LSWeights!U25)/4)</f>
      </c>
      <c r="X25" s="128">
        <f>IF(OR(Current!$B25="NR",Current!A25=""),"",((Reference!J25-Current!K25)*LSWeights!V25)/4)</f>
      </c>
      <c r="Y25" s="128">
        <f>IF(OR(Current!$B25="NR",Current!A25=""),"",((Reference!K25-Current!L25)*LSWeights!W25)/4)</f>
      </c>
      <c r="Z25" s="128">
        <f>IF(OR(Current!$B25="NR",Current!A25=""),"",((Reference!L25-Current!M25)*LSWeights!X25)/4)</f>
      </c>
    </row>
    <row r="26" spans="1:26" ht="16.5">
      <c r="A26" s="130" t="str">
        <f>IF(Current!A26&lt;&gt;"",Current!A26,"")</f>
        <v>N Fk 03 - N.Fk.Malheur, Beulah to Little Malheur</v>
      </c>
      <c r="B26" s="89">
        <f>IF(A26="","",(SUM(C26:M26)/SUM(Current!C$10:M$10)))</f>
        <v>-0.12521306818181818</v>
      </c>
      <c r="C26" s="128">
        <f>IF(OR(Current!$B26="NR",Current!A26=""),"",(-(Current!C26)*LSWeights!B26)/4)</f>
        <v>-0.15</v>
      </c>
      <c r="D26" s="128">
        <f>IF(OR(Current!$B26="NR",Current!A26=""),"",(-(Current!D26)*LSWeights!C26)/4)</f>
        <v>-0.18281250000000002</v>
      </c>
      <c r="E26" s="128">
        <f>IF(OR(Current!$B26="NR",Current!A26=""),"",(-(Current!E26)*LSWeights!D26)/4)</f>
        <v>-0.159375</v>
      </c>
      <c r="F26" s="128">
        <f>IF(OR(Current!$B26="NR",Current!A26=""),"",(-(Current!F26)*LSWeights!E26)/4)</f>
        <v>-0.08203125</v>
      </c>
      <c r="G26" s="128">
        <f>IF(OR(Current!$B26="NR",Current!A26=""),"",(-(Current!G26)*LSWeights!F26)/4)</f>
        <v>-0.1625</v>
      </c>
      <c r="H26" s="128">
        <f>IF(OR(Current!$B26="NR",Current!A26=""),"",(-(Current!H26)*LSWeights!G26)/4)</f>
        <v>-0.08984375</v>
      </c>
      <c r="I26" s="128">
        <f>IF(OR(Current!$B26="NR",Current!A26=""),"",(-(Current!I26)*LSWeights!H26)/4)</f>
        <v>-0.0390625</v>
      </c>
      <c r="J26" s="128">
        <f>IF(OR(Current!$B26="NR",Current!A26=""),"",(-(Current!J26)*LSWeights!I26)/4)</f>
        <v>-0.1640625</v>
      </c>
      <c r="K26" s="128">
        <f>IF(OR(Current!$B26="NR",Current!A26=""),"",(-(Current!K26)*LSWeights!J26)/4)</f>
        <v>0</v>
      </c>
      <c r="L26" s="128">
        <f>IF(OR(Current!$B26="NR",Current!A26=""),"",(-(Current!L26)*LSWeights!K26)/4)</f>
        <v>-0.171875</v>
      </c>
      <c r="M26" s="128">
        <f>IF(OR(Current!$B26="NR",Current!A26=""),"",(-(Current!M26)*LSWeights!L26)/4)</f>
        <v>-0.17578125</v>
      </c>
      <c r="N26" s="201"/>
      <c r="O26" s="151">
        <f>IF($A26="","",(SUM(P26:Z26))/SUM(Current!C$10:M$10))</f>
        <v>0.0935369318181818</v>
      </c>
      <c r="P26" s="128">
        <f>IF(OR(Current!$B26="NR",Current!A26=""),"",((Reference!B26-Current!C26)*LSWeights!N26)/4)</f>
        <v>0.15000000000000002</v>
      </c>
      <c r="Q26" s="128">
        <f>IF(OR(Current!$B26="NR",Current!A26=""),"",((Reference!C26-Current!D26)*LSWeights!O26)/4)</f>
        <v>0.1421875</v>
      </c>
      <c r="R26" s="128">
        <f>IF(OR(Current!$B26="NR",Current!A26=""),"",((Reference!D26-Current!E26)*LSWeights!P26)/4)</f>
        <v>0.15625</v>
      </c>
      <c r="S26" s="128">
        <f>IF(OR(Current!$B26="NR",Current!A26=""),"",((Reference!E26-Current!F26)*LSWeights!Q26)/4)</f>
        <v>0.12890625</v>
      </c>
      <c r="T26" s="128">
        <f>IF(OR(Current!$B26="NR",Current!A26=""),"",((Reference!F26-Current!G26)*LSWeights!R26)/4)</f>
        <v>0.05312499999999999</v>
      </c>
      <c r="U26" s="128">
        <f>IF(OR(Current!$B26="NR",Current!A26=""),"",((Reference!G26-Current!H26)*LSWeights!S26)/4)</f>
        <v>0.15234375</v>
      </c>
      <c r="V26" s="128">
        <f>IF(OR(Current!$B26="NR",Current!A26=""),"",((Reference!H26-Current!I26)*LSWeights!T26)/4)</f>
        <v>0.0703125</v>
      </c>
      <c r="W26" s="128">
        <f>IF(OR(Current!$B26="NR",Current!A26=""),"",((Reference!I26-Current!J26)*LSWeights!U26)/4)</f>
        <v>0.0546875</v>
      </c>
      <c r="X26" s="128">
        <f>IF(OR(Current!$B26="NR",Current!A26=""),"",((Reference!J26-Current!K26)*LSWeights!V26)/4)</f>
        <v>0.0625</v>
      </c>
      <c r="Y26" s="128">
        <f>IF(OR(Current!$B26="NR",Current!A26=""),"",((Reference!K26-Current!L26)*LSWeights!W26)/4)</f>
        <v>0</v>
      </c>
      <c r="Z26" s="128">
        <f>IF(OR(Current!$B26="NR",Current!A26=""),"",((Reference!L26-Current!M26)*LSWeights!X26)/4)</f>
        <v>0.05859375</v>
      </c>
    </row>
    <row r="27" spans="1:26" ht="16.5">
      <c r="A27" s="130" t="str">
        <f>IF(Current!A27&lt;&gt;"",Current!A27,"")</f>
        <v>N Fk 04 - N.Fk.Malheur, Little Malheur to Elk Ck</v>
      </c>
      <c r="B27" s="89">
        <f>IF(A27="","",(SUM(C27:M27)/SUM(Current!C$10:M$10)))</f>
        <v>-0.2030628551136364</v>
      </c>
      <c r="C27" s="128">
        <f>IF(OR(Current!$B27="NR",Current!A27=""),"",(-(Current!C27)*LSWeights!B27)/4)</f>
        <v>-0.26425781249999997</v>
      </c>
      <c r="D27" s="128">
        <f>IF(OR(Current!$B27="NR",Current!A27=""),"",(-(Current!D27)*LSWeights!C27)/4)</f>
        <v>-0.298828125</v>
      </c>
      <c r="E27" s="128">
        <f>IF(OR(Current!$B27="NR",Current!A27=""),"",(-(Current!E27)*LSWeights!D27)/4)</f>
        <v>-0.26875</v>
      </c>
      <c r="F27" s="128">
        <f>IF(OR(Current!$B27="NR",Current!A27=""),"",(-(Current!F27)*LSWeights!E27)/4)</f>
        <v>-0.135498046875</v>
      </c>
      <c r="G27" s="128">
        <f>IF(OR(Current!$B27="NR",Current!A27=""),"",(-(Current!G27)*LSWeights!F27)/4)</f>
        <v>-0.19062500000000002</v>
      </c>
      <c r="H27" s="128">
        <f>IF(OR(Current!$B27="NR",Current!A27=""),"",(-(Current!H27)*LSWeights!G27)/4)</f>
        <v>-0.283740234375</v>
      </c>
      <c r="I27" s="128">
        <f>IF(OR(Current!$B27="NR",Current!A27=""),"",(-(Current!I27)*LSWeights!H27)/4)</f>
        <v>-0.140625</v>
      </c>
      <c r="J27" s="128">
        <f>IF(OR(Current!$B27="NR",Current!A27=""),"",(-(Current!J27)*LSWeights!I27)/4)</f>
        <v>-0.1435546875</v>
      </c>
      <c r="K27" s="128">
        <f>IF(OR(Current!$B27="NR",Current!A27=""),"",(-(Current!K27)*LSWeights!J27)/4)</f>
        <v>-0.09375</v>
      </c>
      <c r="L27" s="128">
        <f>IF(OR(Current!$B27="NR",Current!A27=""),"",(-(Current!L27)*LSWeights!K27)/4)</f>
        <v>-0.20703125</v>
      </c>
      <c r="M27" s="128">
        <f>IF(OR(Current!$B27="NR",Current!A27=""),"",(-(Current!M27)*LSWeights!L27)/4)</f>
        <v>-0.20703125</v>
      </c>
      <c r="N27" s="201"/>
      <c r="O27" s="151">
        <f>IF($A27="","",(SUM(P27:Z27))/SUM(Current!C$10:M$10))</f>
        <v>0.045481178977272725</v>
      </c>
      <c r="P27" s="128">
        <f>IF(OR(Current!$B27="NR",Current!A27=""),"",((Reference!B27-Current!C27)*LSWeights!N27)/4)</f>
        <v>0.06699218750000002</v>
      </c>
      <c r="Q27" s="128">
        <f>IF(OR(Current!$B27="NR",Current!A27=""),"",((Reference!C27-Current!D27)*LSWeights!O27)/4)</f>
        <v>0.06210937500000001</v>
      </c>
      <c r="R27" s="128">
        <f>IF(OR(Current!$B27="NR",Current!A27=""),"",((Reference!D27-Current!E27)*LSWeights!P27)/4)</f>
        <v>0.07968749999999998</v>
      </c>
      <c r="S27" s="128">
        <f>IF(OR(Current!$B27="NR",Current!A27=""),"",((Reference!E27-Current!F27)*LSWeights!Q27)/4)</f>
        <v>0.098876953125</v>
      </c>
      <c r="T27" s="128">
        <f>IF(OR(Current!$B27="NR",Current!A27=""),"",((Reference!F27-Current!G27)*LSWeights!R27)/4)</f>
        <v>0.05390624999999999</v>
      </c>
      <c r="U27" s="128">
        <f>IF(OR(Current!$B27="NR",Current!A27=""),"",((Reference!G27-Current!H27)*LSWeights!S27)/4)</f>
        <v>0.008837890625000008</v>
      </c>
      <c r="V27" s="128">
        <f>IF(OR(Current!$B27="NR",Current!A27=""),"",((Reference!H27-Current!I27)*LSWeights!T27)/4)</f>
        <v>0.0625</v>
      </c>
      <c r="W27" s="128">
        <f>IF(OR(Current!$B27="NR",Current!A27=""),"",((Reference!I27-Current!J27)*LSWeights!U27)/4)</f>
        <v>0.0205078125</v>
      </c>
      <c r="X27" s="128">
        <f>IF(OR(Current!$B27="NR",Current!A27=""),"",((Reference!J27-Current!K27)*LSWeights!V27)/4)</f>
        <v>0.046875</v>
      </c>
      <c r="Y27" s="128">
        <f>IF(OR(Current!$B27="NR",Current!A27=""),"",((Reference!K27-Current!L27)*LSWeights!W27)/4)</f>
        <v>0</v>
      </c>
      <c r="Z27" s="128">
        <f>IF(OR(Current!$B27="NR",Current!A27=""),"",((Reference!L27-Current!M27)*LSWeights!X27)/4)</f>
        <v>0</v>
      </c>
    </row>
    <row r="28" spans="1:26" ht="16.5">
      <c r="A28" s="130" t="str">
        <f>IF(Current!A28&lt;&gt;"",Current!A28,"")</f>
        <v>N Fk 05 - Lower Crane Ck / Little Crane Ck</v>
      </c>
      <c r="B28" s="89">
        <f>IF(A28="","",(SUM(C28:M28)/SUM(Current!C$10:M$10)))</f>
        <v>-0.4663884943181818</v>
      </c>
      <c r="C28" s="128">
        <f>IF(OR(Current!$B28="NR",Current!A28=""),"",(-(Current!C28)*LSWeights!B28)/4)</f>
        <v>-0.615234375</v>
      </c>
      <c r="D28" s="128">
        <f>IF(OR(Current!$B28="NR",Current!A28=""),"",(-(Current!D28)*LSWeights!C28)/4)</f>
        <v>-0.62890625</v>
      </c>
      <c r="E28" s="128">
        <f>IF(OR(Current!$B28="NR",Current!A28=""),"",(-(Current!E28)*LSWeights!D28)/4)</f>
        <v>-0.5865234375</v>
      </c>
      <c r="F28" s="128">
        <f>IF(OR(Current!$B28="NR",Current!A28=""),"",(-(Current!F28)*LSWeights!E28)/4)</f>
        <v>-0.541796875</v>
      </c>
      <c r="G28" s="128">
        <f>IF(OR(Current!$B28="NR",Current!A28=""),"",(-(Current!G28)*LSWeights!F28)/4)</f>
        <v>-0.4375</v>
      </c>
      <c r="H28" s="128">
        <f>IF(OR(Current!$B28="NR",Current!A28=""),"",(-(Current!H28)*LSWeights!G28)/4)</f>
        <v>-0.5859375</v>
      </c>
      <c r="I28" s="128">
        <f>IF(OR(Current!$B28="NR",Current!A28=""),"",(-(Current!I28)*LSWeights!H28)/4)</f>
        <v>-0.390625</v>
      </c>
      <c r="J28" s="128">
        <f>IF(OR(Current!$B28="NR",Current!A28=""),"",(-(Current!J28)*LSWeights!I28)/4)</f>
        <v>-0.4375</v>
      </c>
      <c r="K28" s="128">
        <f>IF(OR(Current!$B28="NR",Current!A28=""),"",(-(Current!K28)*LSWeights!J28)/4)</f>
        <v>-0.46875</v>
      </c>
      <c r="L28" s="128">
        <f>IF(OR(Current!$B28="NR",Current!A28=""),"",(-(Current!L28)*LSWeights!K28)/4)</f>
        <v>-0.265625</v>
      </c>
      <c r="M28" s="128">
        <f>IF(OR(Current!$B28="NR",Current!A28=""),"",(-(Current!M28)*LSWeights!L28)/4)</f>
        <v>-0.171875</v>
      </c>
      <c r="N28" s="201"/>
      <c r="O28" s="151">
        <f>IF($A28="","",(SUM(P28:Z28))/SUM(Current!C$10:M$10))</f>
        <v>0.03574218750000001</v>
      </c>
      <c r="P28" s="128">
        <f>IF(OR(Current!$B28="NR",Current!A28=""),"",((Reference!B28-Current!C28)*LSWeights!N28)/4)</f>
        <v>0.087890625</v>
      </c>
      <c r="Q28" s="128">
        <f>IF(OR(Current!$B28="NR",Current!A28=""),"",((Reference!C28-Current!D28)*LSWeights!O28)/4)</f>
        <v>0.08984375</v>
      </c>
      <c r="R28" s="128">
        <f>IF(OR(Current!$B28="NR",Current!A28=""),"",((Reference!D28-Current!E28)*LSWeights!P28)/4)</f>
        <v>0.12441406250000003</v>
      </c>
      <c r="S28" s="128">
        <f>IF(OR(Current!$B28="NR",Current!A28=""),"",((Reference!E28-Current!F28)*LSWeights!Q28)/4)</f>
        <v>0.028515625000000024</v>
      </c>
      <c r="T28" s="128">
        <f>IF(OR(Current!$B28="NR",Current!A28=""),"",((Reference!F28-Current!G28)*LSWeights!R28)/4)</f>
        <v>0.0625</v>
      </c>
      <c r="U28" s="128">
        <f>IF(OR(Current!$B28="NR",Current!A28=""),"",((Reference!G28-Current!H28)*LSWeights!S28)/4)</f>
        <v>0</v>
      </c>
      <c r="V28" s="128">
        <f>IF(OR(Current!$B28="NR",Current!A28=""),"",((Reference!H28-Current!I28)*LSWeights!T28)/4)</f>
        <v>0</v>
      </c>
      <c r="W28" s="128">
        <f>IF(OR(Current!$B28="NR",Current!A28=""),"",((Reference!I28-Current!J28)*LSWeights!U28)/4)</f>
        <v>0</v>
      </c>
      <c r="X28" s="128">
        <f>IF(OR(Current!$B28="NR",Current!A28=""),"",((Reference!J28-Current!K28)*LSWeights!V28)/4)</f>
        <v>0</v>
      </c>
      <c r="Y28" s="128">
        <f>IF(OR(Current!$B28="NR",Current!A28=""),"",((Reference!K28-Current!L28)*LSWeights!W28)/4)</f>
        <v>0</v>
      </c>
      <c r="Z28" s="128">
        <f>IF(OR(Current!$B28="NR",Current!A28=""),"",((Reference!L28-Current!M28)*LSWeights!X28)/4)</f>
        <v>0</v>
      </c>
    </row>
    <row r="29" spans="1:26" ht="16.5">
      <c r="A29" s="130" t="str">
        <f>IF(Current!A29&lt;&gt;"",Current!A29,"")</f>
        <v>N Fk 06 - Crane Ck Tribs</v>
      </c>
      <c r="B29" s="89">
        <f>IF(A29="","",(SUM(C29:M29)/SUM(Current!C$10:M$10)))</f>
        <v>0</v>
      </c>
      <c r="C29" s="128">
        <f>IF(OR(Current!$B29="NR",Current!A29=""),"",(-(Current!C29)*LSWeights!B29)/4)</f>
        <v>0</v>
      </c>
      <c r="D29" s="128">
        <f>IF(OR(Current!$B29="NR",Current!A29=""),"",(-(Current!D29)*LSWeights!C29)/4)</f>
        <v>0</v>
      </c>
      <c r="E29" s="128">
        <f>IF(OR(Current!$B29="NR",Current!A29=""),"",(-(Current!E29)*LSWeights!D29)/4)</f>
        <v>0</v>
      </c>
      <c r="F29" s="128">
        <f>IF(OR(Current!$B29="NR",Current!A29=""),"",(-(Current!F29)*LSWeights!E29)/4)</f>
        <v>0</v>
      </c>
      <c r="G29" s="128">
        <f>IF(OR(Current!$B29="NR",Current!A29=""),"",(-(Current!G29)*LSWeights!F29)/4)</f>
        <v>0</v>
      </c>
      <c r="H29" s="128">
        <f>IF(OR(Current!$B29="NR",Current!A29=""),"",(-(Current!H29)*LSWeights!G29)/4)</f>
        <v>0</v>
      </c>
      <c r="I29" s="128">
        <f>IF(OR(Current!$B29="NR",Current!A29=""),"",(-(Current!I29)*LSWeights!H29)/4)</f>
        <v>0</v>
      </c>
      <c r="J29" s="128">
        <f>IF(OR(Current!$B29="NR",Current!A29=""),"",(-(Current!J29)*LSWeights!I29)/4)</f>
        <v>0</v>
      </c>
      <c r="K29" s="128">
        <f>IF(OR(Current!$B29="NR",Current!A29=""),"",(-(Current!K29)*LSWeights!J29)/4)</f>
        <v>0</v>
      </c>
      <c r="L29" s="128">
        <f>IF(OR(Current!$B29="NR",Current!A29=""),"",(-(Current!L29)*LSWeights!K29)/4)</f>
        <v>0</v>
      </c>
      <c r="M29" s="128">
        <f>IF(OR(Current!$B29="NR",Current!A29=""),"",(-(Current!M29)*LSWeights!L29)/4)</f>
        <v>0</v>
      </c>
      <c r="N29" s="201"/>
      <c r="O29" s="151">
        <f>IF($A29="","",(SUM(P29:Z29))/SUM(Current!C$10:M$10))</f>
        <v>0.06931818181818182</v>
      </c>
      <c r="P29" s="128">
        <f>IF(OR(Current!$B29="NR",Current!A29=""),"",((Reference!B29-Current!C29)*LSWeights!N29)/4)</f>
        <v>0.22265625</v>
      </c>
      <c r="Q29" s="128">
        <f>IF(OR(Current!$B29="NR",Current!A29=""),"",((Reference!C29-Current!D29)*LSWeights!O29)/4)</f>
        <v>0.10664062500000003</v>
      </c>
      <c r="R29" s="128">
        <f>IF(OR(Current!$B29="NR",Current!A29=""),"",((Reference!D29-Current!E29)*LSWeights!P29)/4)</f>
        <v>0.150390625</v>
      </c>
      <c r="S29" s="128">
        <f>IF(OR(Current!$B29="NR",Current!A29=""),"",((Reference!E29-Current!F29)*LSWeights!Q29)/4)</f>
        <v>0.0576171875</v>
      </c>
      <c r="T29" s="128">
        <f>IF(OR(Current!$B29="NR",Current!A29=""),"",((Reference!F29-Current!G29)*LSWeights!R29)/4)</f>
        <v>0.019531250000000017</v>
      </c>
      <c r="U29" s="128">
        <f>IF(OR(Current!$B29="NR",Current!A29=""),"",((Reference!G29-Current!H29)*LSWeights!S29)/4)</f>
        <v>0.03574218749999998</v>
      </c>
      <c r="V29" s="128">
        <f>IF(OR(Current!$B29="NR",Current!A29=""),"",((Reference!H29-Current!I29)*LSWeights!T29)/4)</f>
        <v>0.083984375</v>
      </c>
      <c r="W29" s="128">
        <f>IF(OR(Current!$B29="NR",Current!A29=""),"",((Reference!I29-Current!J29)*LSWeights!U29)/4)</f>
        <v>0.041015625</v>
      </c>
      <c r="X29" s="128">
        <f>IF(OR(Current!$B29="NR",Current!A29=""),"",((Reference!J29-Current!K29)*LSWeights!V29)/4)</f>
        <v>0.044921875</v>
      </c>
      <c r="Y29" s="128">
        <f>IF(OR(Current!$B29="NR",Current!A29=""),"",((Reference!K29-Current!L29)*LSWeights!W29)/4)</f>
        <v>0</v>
      </c>
      <c r="Z29" s="128">
        <f>IF(OR(Current!$B29="NR",Current!A29=""),"",((Reference!L29-Current!M29)*LSWeights!X29)/4)</f>
        <v>0</v>
      </c>
    </row>
    <row r="30" spans="1:26" ht="16.5">
      <c r="A30" s="130" t="str">
        <f>IF(Current!A30&lt;&gt;"",Current!A30,"")</f>
        <v>N Fk 08 - N.Fk.Malheur headwaters &amp; tribs</v>
      </c>
      <c r="B30" s="89">
        <f>IF(A30="","",(SUM(C30:M30)/SUM(Current!C$10:M$10)))</f>
        <v>-0.5034978693181819</v>
      </c>
      <c r="C30" s="128">
        <f>IF(OR(Current!$B30="NR",Current!A30=""),"",(-(Current!C30)*LSWeights!B30)/4)</f>
        <v>-0.62890625</v>
      </c>
      <c r="D30" s="128">
        <f>IF(OR(Current!$B30="NR",Current!A30=""),"",(-(Current!D30)*LSWeights!C30)/4)</f>
        <v>-0.65625</v>
      </c>
      <c r="E30" s="128">
        <f>IF(OR(Current!$B30="NR",Current!A30=""),"",(-(Current!E30)*LSWeights!D30)/4)</f>
        <v>-0.69765625</v>
      </c>
      <c r="F30" s="128">
        <f>IF(OR(Current!$B30="NR",Current!A30=""),"",(-(Current!F30)*LSWeights!E30)/4)</f>
        <v>-0.541796875</v>
      </c>
      <c r="G30" s="128">
        <f>IF(OR(Current!$B30="NR",Current!A30=""),"",(-(Current!G30)*LSWeights!F30)/4)</f>
        <v>-0.533203125</v>
      </c>
      <c r="H30" s="128">
        <f>IF(OR(Current!$B30="NR",Current!A30=""),"",(-(Current!H30)*LSWeights!G30)/4)</f>
        <v>-0.6322265625</v>
      </c>
      <c r="I30" s="128">
        <f>IF(OR(Current!$B30="NR",Current!A30=""),"",(-(Current!I30)*LSWeights!H30)/4)</f>
        <v>-0.421875</v>
      </c>
      <c r="J30" s="128">
        <f>IF(OR(Current!$B30="NR",Current!A30=""),"",(-(Current!J30)*LSWeights!I30)/4)</f>
        <v>-0.4265625</v>
      </c>
      <c r="K30" s="128">
        <f>IF(OR(Current!$B30="NR",Current!A30=""),"",(-(Current!K30)*LSWeights!J30)/4)</f>
        <v>-0.46875</v>
      </c>
      <c r="L30" s="128">
        <f>IF(OR(Current!$B30="NR",Current!A30=""),"",(-(Current!L30)*LSWeights!K30)/4)</f>
        <v>-0.296875</v>
      </c>
      <c r="M30" s="128">
        <f>IF(OR(Current!$B30="NR",Current!A30=""),"",(-(Current!M30)*LSWeights!L30)/4)</f>
        <v>-0.234375</v>
      </c>
      <c r="N30" s="201"/>
      <c r="O30" s="151">
        <f>IF($A30="","",(SUM(P30:Z30))/SUM(Current!C$10:M$10))</f>
        <v>0.026331676136363644</v>
      </c>
      <c r="P30" s="128">
        <f>IF(OR(Current!$B30="NR",Current!A30=""),"",((Reference!B30-Current!C30)*LSWeights!N30)/4)</f>
        <v>0.08984375</v>
      </c>
      <c r="Q30" s="128">
        <f>IF(OR(Current!$B30="NR",Current!A30=""),"",((Reference!C30-Current!D30)*LSWeights!O30)/4)</f>
        <v>0.09375</v>
      </c>
      <c r="R30" s="128">
        <f>IF(OR(Current!$B30="NR",Current!A30=""),"",((Reference!D30-Current!E30)*LSWeights!P30)/4)</f>
        <v>0.036718750000000036</v>
      </c>
      <c r="S30" s="128">
        <f>IF(OR(Current!$B30="NR",Current!A30=""),"",((Reference!E30-Current!F30)*LSWeights!Q30)/4)</f>
        <v>0.028515625000000024</v>
      </c>
      <c r="T30" s="128">
        <f>IF(OR(Current!$B30="NR",Current!A30=""),"",((Reference!F30-Current!G30)*LSWeights!R30)/4)</f>
        <v>0.013671875000000012</v>
      </c>
      <c r="U30" s="128">
        <f>IF(OR(Current!$B30="NR",Current!A30=""),"",((Reference!G30-Current!H30)*LSWeights!S30)/4)</f>
        <v>0.016210937500000015</v>
      </c>
      <c r="V30" s="128">
        <f>IF(OR(Current!$B30="NR",Current!A30=""),"",((Reference!H30-Current!I30)*LSWeights!T30)/4)</f>
        <v>0</v>
      </c>
      <c r="W30" s="128">
        <f>IF(OR(Current!$B30="NR",Current!A30=""),"",((Reference!I30-Current!J30)*LSWeights!U30)/4)</f>
        <v>0.01093750000000001</v>
      </c>
      <c r="X30" s="128">
        <f>IF(OR(Current!$B30="NR",Current!A30=""),"",((Reference!J30-Current!K30)*LSWeights!V30)/4)</f>
        <v>0</v>
      </c>
      <c r="Y30" s="128">
        <f>IF(OR(Current!$B30="NR",Current!A30=""),"",((Reference!K30-Current!L30)*LSWeights!W30)/4)</f>
        <v>0</v>
      </c>
      <c r="Z30" s="128">
        <f>IF(OR(Current!$B30="NR",Current!A30=""),"",((Reference!L30-Current!M30)*LSWeights!X30)/4)</f>
        <v>0</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Z23"/>
  <sheetViews>
    <sheetView showGridLines="0" zoomScale="75" zoomScaleNormal="75" workbookViewId="0" topLeftCell="A1">
      <selection activeCell="D16" sqref="D16"/>
    </sheetView>
  </sheetViews>
  <sheetFormatPr defaultColWidth="9.00390625" defaultRowHeight="15"/>
  <cols>
    <col min="1" max="1" width="41.25390625" style="0" customWidth="1"/>
    <col min="2" max="13" width="4.875" style="0" customWidth="1"/>
    <col min="14" max="14" width="1.875" style="194" customWidth="1"/>
    <col min="15" max="26" width="4.875" style="0" customWidth="1"/>
  </cols>
  <sheetData>
    <row r="1" spans="2:17" ht="22.5">
      <c r="B1" s="54" t="s">
        <v>116</v>
      </c>
      <c r="N1" s="198"/>
      <c r="Q1" s="54" t="s">
        <v>117</v>
      </c>
    </row>
    <row r="2" spans="2:16" ht="15">
      <c r="B2" t="s">
        <v>118</v>
      </c>
      <c r="N2" s="198"/>
      <c r="P2" t="s">
        <v>119</v>
      </c>
    </row>
    <row r="3" spans="2:16" ht="15.75" thickBot="1">
      <c r="B3" t="s">
        <v>220</v>
      </c>
      <c r="N3" s="198"/>
      <c r="P3" t="s">
        <v>220</v>
      </c>
    </row>
    <row r="4" spans="1:26" ht="112.5">
      <c r="A4" s="76" t="s">
        <v>120</v>
      </c>
      <c r="B4" s="78" t="s">
        <v>126</v>
      </c>
      <c r="C4" s="70" t="s">
        <v>4</v>
      </c>
      <c r="D4" s="70" t="s">
        <v>54</v>
      </c>
      <c r="E4" s="70" t="s">
        <v>5</v>
      </c>
      <c r="F4" s="70" t="s">
        <v>25</v>
      </c>
      <c r="G4" s="70" t="s">
        <v>7</v>
      </c>
      <c r="H4" s="70" t="s">
        <v>8</v>
      </c>
      <c r="I4" s="70" t="s">
        <v>9</v>
      </c>
      <c r="J4" s="70" t="s">
        <v>102</v>
      </c>
      <c r="K4" s="70" t="s">
        <v>11</v>
      </c>
      <c r="L4" s="70" t="s">
        <v>10</v>
      </c>
      <c r="M4" s="71" t="s">
        <v>2</v>
      </c>
      <c r="N4" s="199"/>
      <c r="O4" s="92" t="s">
        <v>126</v>
      </c>
      <c r="P4" s="82" t="s">
        <v>4</v>
      </c>
      <c r="Q4" s="82" t="s">
        <v>24</v>
      </c>
      <c r="R4" s="82" t="s">
        <v>23</v>
      </c>
      <c r="S4" s="82" t="s">
        <v>25</v>
      </c>
      <c r="T4" s="82" t="s">
        <v>7</v>
      </c>
      <c r="U4" s="82" t="s">
        <v>8</v>
      </c>
      <c r="V4" s="82" t="s">
        <v>9</v>
      </c>
      <c r="W4" s="82" t="s">
        <v>102</v>
      </c>
      <c r="X4" s="82" t="s">
        <v>11</v>
      </c>
      <c r="Y4" s="82" t="s">
        <v>10</v>
      </c>
      <c r="Z4" s="93" t="s">
        <v>2</v>
      </c>
    </row>
    <row r="5" spans="1:26" ht="16.5">
      <c r="A5" s="281" t="str">
        <f>IF(Current!A12&lt;&gt;"",Current!A12,"")</f>
        <v>Main 01 - Malheur R., Mouth to Namorf</v>
      </c>
      <c r="B5" s="90" t="str">
        <f>IF(Current!B12="NR","NR",IF('Species Range'!S7&gt;0,RANK('Habitat score'!B12,'Habitat score'!B$12:B$30,1),"NPC"))</f>
        <v>NPC</v>
      </c>
      <c r="C5" s="91" t="str">
        <f>IF('Species Range'!$S7&gt;0,IF(Current!$B12="NR","NR",RANK('Habitat score'!C12,'Habitat score'!$C12:$M12,1))," ")</f>
        <v> </v>
      </c>
      <c r="D5" s="91" t="str">
        <f>IF('Species Range'!$S7&gt;0,IF(Current!$B12="NR","NR",RANK('Habitat score'!D12,'Habitat score'!$C12:$M12,1))," ")</f>
        <v> </v>
      </c>
      <c r="E5" s="91" t="str">
        <f>IF('Species Range'!$S7&gt;0,IF(Current!$B12="NR","NR",RANK('Habitat score'!E12,'Habitat score'!$C12:$M12,1))," ")</f>
        <v> </v>
      </c>
      <c r="F5" s="91" t="str">
        <f>IF('Species Range'!$S7&gt;0,IF(Current!$B12="NR","NR",RANK('Habitat score'!F12,'Habitat score'!$C12:$M12,1))," ")</f>
        <v> </v>
      </c>
      <c r="G5" s="91" t="str">
        <f>IF('Species Range'!$S7&gt;0,IF(Current!$B12="NR","NR",RANK('Habitat score'!G12,'Habitat score'!$C12:$M12,1))," ")</f>
        <v> </v>
      </c>
      <c r="H5" s="91" t="str">
        <f>IF('Species Range'!$S7&gt;0,IF(Current!$B12="NR","NR",RANK('Habitat score'!H12,'Habitat score'!$C12:$M12,1))," ")</f>
        <v> </v>
      </c>
      <c r="I5" s="91" t="str">
        <f>IF('Species Range'!$S7&gt;0,IF(Current!$B12="NR","NR",RANK('Habitat score'!I12,'Habitat score'!$C12:$M12,1))," ")</f>
        <v> </v>
      </c>
      <c r="J5" s="91" t="str">
        <f>IF('Species Range'!$S7&gt;0,IF(Current!$B12="NR","NR",RANK('Habitat score'!J12,'Habitat score'!$C12:$M12,1))," ")</f>
        <v> </v>
      </c>
      <c r="K5" s="91" t="str">
        <f>IF('Species Range'!$S7&gt;0,IF(Current!$B12="NR","NR",RANK('Habitat score'!K12,'Habitat score'!$C12:$M12,1))," ")</f>
        <v> </v>
      </c>
      <c r="L5" s="91" t="str">
        <f>IF('Species Range'!$S7&gt;0,IF(Current!$B12="NR","NR",RANK('Habitat score'!L12,'Habitat score'!$C12:$M12,1))," ")</f>
        <v> </v>
      </c>
      <c r="M5" s="91" t="str">
        <f>IF('Species Range'!$S7&gt;0,IF(Current!$B12="NR","NR",RANK('Habitat score'!M12,'Habitat score'!$C12:$M12,1))," ")</f>
        <v> </v>
      </c>
      <c r="N5" s="201"/>
      <c r="O5" s="94">
        <f>IF(Current!B12="NR","NR",IF('Species Range'!T7&gt;0,RANK('Habitat score'!O12,'Habitat score'!O$12:O$30),"NPR"))</f>
        <v>5</v>
      </c>
      <c r="P5" s="95">
        <f>IF('Species Range'!$T7&gt;0,IF(Current!$B12="NR","NR",RANK('Habitat score'!P12,'Habitat score'!$P12:$Z12))," ")</f>
        <v>10</v>
      </c>
      <c r="Q5" s="95">
        <f>IF('Species Range'!$T7&gt;0,IF(Current!$B12="NR","NR",RANK('Habitat score'!Q12,'Habitat score'!$P12:$Z12))," ")</f>
        <v>2</v>
      </c>
      <c r="R5" s="95">
        <f>IF('Species Range'!$T7&gt;0,IF(Current!$B12="NR","NR",RANK('Habitat score'!R12,'Habitat score'!$P12:$Z12))," ")</f>
        <v>3</v>
      </c>
      <c r="S5" s="95">
        <f>IF('Species Range'!$T7&gt;0,IF(Current!$B12="NR","NR",RANK('Habitat score'!S12,'Habitat score'!$P12:$Z12))," ")</f>
        <v>8</v>
      </c>
      <c r="T5" s="95">
        <f>IF('Species Range'!$T7&gt;0,IF(Current!$B12="NR","NR",RANK('Habitat score'!T12,'Habitat score'!$P12:$Z12))," ")</f>
        <v>6</v>
      </c>
      <c r="U5" s="95">
        <f>IF('Species Range'!$T7&gt;0,IF(Current!$B12="NR","NR",RANK('Habitat score'!U12,'Habitat score'!$P12:$Z12))," ")</f>
        <v>4</v>
      </c>
      <c r="V5" s="95">
        <f>IF('Species Range'!$T7&gt;0,IF(Current!$B12="NR","NR",RANK('Habitat score'!V12,'Habitat score'!$P12:$Z12))," ")</f>
        <v>9</v>
      </c>
      <c r="W5" s="95">
        <f>IF('Species Range'!$T7&gt;0,IF(Current!$B12="NR","NR",RANK('Habitat score'!W12,'Habitat score'!$P12:$Z12))," ")</f>
        <v>7</v>
      </c>
      <c r="X5" s="95">
        <f>IF('Species Range'!$T7&gt;0,IF(Current!$B12="NR","NR",RANK('Habitat score'!X12,'Habitat score'!$P12:$Z12))," ")</f>
        <v>11</v>
      </c>
      <c r="Y5" s="95">
        <f>IF('Species Range'!$T7&gt;0,IF(Current!$B12="NR","NR",RANK('Habitat score'!Y12,'Habitat score'!$P12:$Z12))," ")</f>
        <v>5</v>
      </c>
      <c r="Z5" s="95">
        <f>IF('Species Range'!$T7&gt;0,IF(Current!$B12="NR","NR",RANK('Habitat score'!Z12,'Habitat score'!$P12:$Z12))," ")</f>
        <v>1</v>
      </c>
    </row>
    <row r="6" spans="1:26" ht="16.5">
      <c r="A6" s="281" t="str">
        <f>IF(Current!A13&lt;&gt;"",Current!A13,"")</f>
        <v>Main 02 - Malheur R., Namorf to Warm Spr.</v>
      </c>
      <c r="B6" s="90" t="str">
        <f>IF(Current!B13="NR","NR",IF('Species Range'!S8&gt;0,RANK('Habitat score'!B13,'Habitat score'!B$12:B$30,1),"NPC"))</f>
        <v>NPC</v>
      </c>
      <c r="C6" s="91" t="str">
        <f>IF('Species Range'!$S8&gt;0,IF(Current!$B13="NR","NR",RANK('Habitat score'!C13,'Habitat score'!$C13:$M13,1))," ")</f>
        <v> </v>
      </c>
      <c r="D6" s="91" t="str">
        <f>IF('Species Range'!$S8&gt;0,IF(Current!$B13="NR","NR",RANK('Habitat score'!D13,'Habitat score'!$C13:$M13,1))," ")</f>
        <v> </v>
      </c>
      <c r="E6" s="91" t="str">
        <f>IF('Species Range'!$S8&gt;0,IF(Current!$B13="NR","NR",RANK('Habitat score'!E13,'Habitat score'!$C13:$M13,1))," ")</f>
        <v> </v>
      </c>
      <c r="F6" s="91" t="str">
        <f>IF('Species Range'!$S8&gt;0,IF(Current!$B13="NR","NR",RANK('Habitat score'!F13,'Habitat score'!$C13:$M13,1))," ")</f>
        <v> </v>
      </c>
      <c r="G6" s="91" t="str">
        <f>IF('Species Range'!$S8&gt;0,IF(Current!$B13="NR","NR",RANK('Habitat score'!G13,'Habitat score'!$C13:$M13,1))," ")</f>
        <v> </v>
      </c>
      <c r="H6" s="91" t="str">
        <f>IF('Species Range'!$S8&gt;0,IF(Current!$B13="NR","NR",RANK('Habitat score'!H13,'Habitat score'!$C13:$M13,1))," ")</f>
        <v> </v>
      </c>
      <c r="I6" s="91" t="str">
        <f>IF('Species Range'!$S8&gt;0,IF(Current!$B13="NR","NR",RANK('Habitat score'!I13,'Habitat score'!$C13:$M13,1))," ")</f>
        <v> </v>
      </c>
      <c r="J6" s="91" t="str">
        <f>IF('Species Range'!$S8&gt;0,IF(Current!$B13="NR","NR",RANK('Habitat score'!J13,'Habitat score'!$C13:$M13,1))," ")</f>
        <v> </v>
      </c>
      <c r="K6" s="91" t="str">
        <f>IF('Species Range'!$S8&gt;0,IF(Current!$B13="NR","NR",RANK('Habitat score'!K13,'Habitat score'!$C13:$M13,1))," ")</f>
        <v> </v>
      </c>
      <c r="L6" s="91" t="str">
        <f>IF('Species Range'!$S8&gt;0,IF(Current!$B13="NR","NR",RANK('Habitat score'!L13,'Habitat score'!$C13:$M13,1))," ")</f>
        <v> </v>
      </c>
      <c r="M6" s="91" t="str">
        <f>IF('Species Range'!$S8&gt;0,IF(Current!$B13="NR","NR",RANK('Habitat score'!M13,'Habitat score'!$C13:$M13,1))," ")</f>
        <v> </v>
      </c>
      <c r="N6" s="201"/>
      <c r="O6" s="94">
        <f>IF(Current!B13="NR","NR",IF('Species Range'!T8&gt;0,RANK('Habitat score'!O13,'Habitat score'!O$12:O$30),"NPR"))</f>
        <v>6</v>
      </c>
      <c r="P6" s="95">
        <f>IF('Species Range'!$T8&gt;0,IF(Current!$B13="NR","NR",RANK('Habitat score'!P13,'Habitat score'!$P13:$Z13))," ")</f>
        <v>8</v>
      </c>
      <c r="Q6" s="95">
        <f>IF('Species Range'!$T8&gt;0,IF(Current!$B13="NR","NR",RANK('Habitat score'!Q13,'Habitat score'!$P13:$Z13))," ")</f>
        <v>3</v>
      </c>
      <c r="R6" s="95">
        <f>IF('Species Range'!$T8&gt;0,IF(Current!$B13="NR","NR",RANK('Habitat score'!R13,'Habitat score'!$P13:$Z13))," ")</f>
        <v>4</v>
      </c>
      <c r="S6" s="95">
        <f>IF('Species Range'!$T8&gt;0,IF(Current!$B13="NR","NR",RANK('Habitat score'!S13,'Habitat score'!$P13:$Z13))," ")</f>
        <v>9</v>
      </c>
      <c r="T6" s="95">
        <f>IF('Species Range'!$T8&gt;0,IF(Current!$B13="NR","NR",RANK('Habitat score'!T13,'Habitat score'!$P13:$Z13))," ")</f>
        <v>5</v>
      </c>
      <c r="U6" s="95">
        <f>IF('Species Range'!$T8&gt;0,IF(Current!$B13="NR","NR",RANK('Habitat score'!U13,'Habitat score'!$P13:$Z13))," ")</f>
        <v>2</v>
      </c>
      <c r="V6" s="95">
        <f>IF('Species Range'!$T8&gt;0,IF(Current!$B13="NR","NR",RANK('Habitat score'!V13,'Habitat score'!$P13:$Z13))," ")</f>
        <v>10</v>
      </c>
      <c r="W6" s="95">
        <f>IF('Species Range'!$T8&gt;0,IF(Current!$B13="NR","NR",RANK('Habitat score'!W13,'Habitat score'!$P13:$Z13))," ")</f>
        <v>6</v>
      </c>
      <c r="X6" s="95">
        <f>IF('Species Range'!$T8&gt;0,IF(Current!$B13="NR","NR",RANK('Habitat score'!X13,'Habitat score'!$P13:$Z13))," ")</f>
        <v>11</v>
      </c>
      <c r="Y6" s="95">
        <f>IF('Species Range'!$T8&gt;0,IF(Current!$B13="NR","NR",RANK('Habitat score'!Y13,'Habitat score'!$P13:$Z13))," ")</f>
        <v>7</v>
      </c>
      <c r="Z6" s="95">
        <f>IF('Species Range'!$T8&gt;0,IF(Current!$B13="NR","NR",RANK('Habitat score'!Z13,'Habitat score'!$P13:$Z13))," ")</f>
        <v>1</v>
      </c>
    </row>
    <row r="7" spans="1:26" ht="16.5">
      <c r="A7" s="281" t="str">
        <f>IF(Current!A14&lt;&gt;"",Current!A14,"")</f>
        <v>Up 01 - Warm Springs reservoir</v>
      </c>
      <c r="B7" s="90" t="str">
        <f>IF(Current!B14="NR","NR",IF('Species Range'!S9&gt;0,RANK('Habitat score'!B14,'Habitat score'!B$12:B$30,1),"NPC"))</f>
        <v>NR</v>
      </c>
      <c r="C7" s="91" t="str">
        <f>IF('Species Range'!$S9&gt;0,IF(Current!$B14="NR","NR",RANK('Habitat score'!C14,'Habitat score'!$C14:$M14,1))," ")</f>
        <v> </v>
      </c>
      <c r="D7" s="91" t="str">
        <f>IF('Species Range'!$S9&gt;0,IF(Current!$B14="NR","NR",RANK('Habitat score'!D14,'Habitat score'!$C14:$M14,1))," ")</f>
        <v> </v>
      </c>
      <c r="E7" s="91" t="str">
        <f>IF('Species Range'!$S9&gt;0,IF(Current!$B14="NR","NR",RANK('Habitat score'!E14,'Habitat score'!$C14:$M14,1))," ")</f>
        <v> </v>
      </c>
      <c r="F7" s="91" t="str">
        <f>IF('Species Range'!$S9&gt;0,IF(Current!$B14="NR","NR",RANK('Habitat score'!F14,'Habitat score'!$C14:$M14,1))," ")</f>
        <v> </v>
      </c>
      <c r="G7" s="91" t="str">
        <f>IF('Species Range'!$S9&gt;0,IF(Current!$B14="NR","NR",RANK('Habitat score'!G14,'Habitat score'!$C14:$M14,1))," ")</f>
        <v> </v>
      </c>
      <c r="H7" s="91" t="str">
        <f>IF('Species Range'!$S9&gt;0,IF(Current!$B14="NR","NR",RANK('Habitat score'!H14,'Habitat score'!$C14:$M14,1))," ")</f>
        <v> </v>
      </c>
      <c r="I7" s="91" t="str">
        <f>IF('Species Range'!$S9&gt;0,IF(Current!$B14="NR","NR",RANK('Habitat score'!I14,'Habitat score'!$C14:$M14,1))," ")</f>
        <v> </v>
      </c>
      <c r="J7" s="91" t="str">
        <f>IF('Species Range'!$S9&gt;0,IF(Current!$B14="NR","NR",RANK('Habitat score'!J14,'Habitat score'!$C14:$M14,1))," ")</f>
        <v> </v>
      </c>
      <c r="K7" s="91" t="str">
        <f>IF('Species Range'!$S9&gt;0,IF(Current!$B14="NR","NR",RANK('Habitat score'!K14,'Habitat score'!$C14:$M14,1))," ")</f>
        <v> </v>
      </c>
      <c r="L7" s="91" t="str">
        <f>IF('Species Range'!$S9&gt;0,IF(Current!$B14="NR","NR",RANK('Habitat score'!L14,'Habitat score'!$C14:$M14,1))," ")</f>
        <v> </v>
      </c>
      <c r="M7" s="91" t="str">
        <f>IF('Species Range'!$S9&gt;0,IF(Current!$B14="NR","NR",RANK('Habitat score'!M14,'Habitat score'!$C14:$M14,1))," ")</f>
        <v> </v>
      </c>
      <c r="N7" s="201"/>
      <c r="O7" s="94" t="str">
        <f>IF(Current!B14="NR","NR",IF('Species Range'!T9&gt;0,RANK('Habitat score'!O14,'Habitat score'!O$12:O$30),"NPR"))</f>
        <v>NR</v>
      </c>
      <c r="P7" s="95" t="str">
        <f>IF('Species Range'!$T9&gt;0,IF(Current!$B14="NR","NR",RANK('Habitat score'!P14,'Habitat score'!$P14:$Z14))," ")</f>
        <v>NR</v>
      </c>
      <c r="Q7" s="95" t="str">
        <f>IF('Species Range'!$T9&gt;0,IF(Current!$B14="NR","NR",RANK('Habitat score'!Q14,'Habitat score'!$P14:$Z14))," ")</f>
        <v>NR</v>
      </c>
      <c r="R7" s="95" t="str">
        <f>IF('Species Range'!$T9&gt;0,IF(Current!$B14="NR","NR",RANK('Habitat score'!R14,'Habitat score'!$P14:$Z14))," ")</f>
        <v>NR</v>
      </c>
      <c r="S7" s="95" t="str">
        <f>IF('Species Range'!$T9&gt;0,IF(Current!$B14="NR","NR",RANK('Habitat score'!S14,'Habitat score'!$P14:$Z14))," ")</f>
        <v>NR</v>
      </c>
      <c r="T7" s="95" t="str">
        <f>IF('Species Range'!$T9&gt;0,IF(Current!$B14="NR","NR",RANK('Habitat score'!T14,'Habitat score'!$P14:$Z14))," ")</f>
        <v>NR</v>
      </c>
      <c r="U7" s="95" t="str">
        <f>IF('Species Range'!$T9&gt;0,IF(Current!$B14="NR","NR",RANK('Habitat score'!U14,'Habitat score'!$P14:$Z14))," ")</f>
        <v>NR</v>
      </c>
      <c r="V7" s="95" t="str">
        <f>IF('Species Range'!$T9&gt;0,IF(Current!$B14="NR","NR",RANK('Habitat score'!V14,'Habitat score'!$P14:$Z14))," ")</f>
        <v>NR</v>
      </c>
      <c r="W7" s="95" t="str">
        <f>IF('Species Range'!$T9&gt;0,IF(Current!$B14="NR","NR",RANK('Habitat score'!W14,'Habitat score'!$P14:$Z14))," ")</f>
        <v>NR</v>
      </c>
      <c r="X7" s="95" t="str">
        <f>IF('Species Range'!$T9&gt;0,IF(Current!$B14="NR","NR",RANK('Habitat score'!X14,'Habitat score'!$P14:$Z14))," ")</f>
        <v>NR</v>
      </c>
      <c r="Y7" s="95" t="str">
        <f>IF('Species Range'!$T9&gt;0,IF(Current!$B14="NR","NR",RANK('Habitat score'!Y14,'Habitat score'!$P14:$Z14))," ")</f>
        <v>NR</v>
      </c>
      <c r="Z7" s="95" t="str">
        <f>IF('Species Range'!$T9&gt;0,IF(Current!$B14="NR","NR",RANK('Habitat score'!Z14,'Habitat score'!$P14:$Z14))," ")</f>
        <v>NR</v>
      </c>
    </row>
    <row r="8" spans="1:26" ht="16.5">
      <c r="A8" s="281" t="str">
        <f>IF(Current!A15&lt;&gt;"",Current!A15,"")</f>
        <v>Up 02 - Malheur R., WS Res ~ Griffin Ck</v>
      </c>
      <c r="B8" s="90" t="str">
        <f>IF(Current!B15="NR","NR",IF('Species Range'!S10&gt;0,RANK('Habitat score'!B15,'Habitat score'!B$12:B$30,1),"NPC"))</f>
        <v>NPC</v>
      </c>
      <c r="C8" s="91" t="str">
        <f>IF('Species Range'!$S10&gt;0,IF(Current!$B15="NR","NR",RANK('Habitat score'!C15,'Habitat score'!$C15:$M15,1))," ")</f>
        <v> </v>
      </c>
      <c r="D8" s="91" t="str">
        <f>IF('Species Range'!$S10&gt;0,IF(Current!$B15="NR","NR",RANK('Habitat score'!D15,'Habitat score'!$C15:$M15,1))," ")</f>
        <v> </v>
      </c>
      <c r="E8" s="91" t="str">
        <f>IF('Species Range'!$S10&gt;0,IF(Current!$B15="NR","NR",RANK('Habitat score'!E15,'Habitat score'!$C15:$M15,1))," ")</f>
        <v> </v>
      </c>
      <c r="F8" s="91" t="str">
        <f>IF('Species Range'!$S10&gt;0,IF(Current!$B15="NR","NR",RANK('Habitat score'!F15,'Habitat score'!$C15:$M15,1))," ")</f>
        <v> </v>
      </c>
      <c r="G8" s="91" t="str">
        <f>IF('Species Range'!$S10&gt;0,IF(Current!$B15="NR","NR",RANK('Habitat score'!G15,'Habitat score'!$C15:$M15,1))," ")</f>
        <v> </v>
      </c>
      <c r="H8" s="91" t="str">
        <f>IF('Species Range'!$S10&gt;0,IF(Current!$B15="NR","NR",RANK('Habitat score'!H15,'Habitat score'!$C15:$M15,1))," ")</f>
        <v> </v>
      </c>
      <c r="I8" s="91" t="str">
        <f>IF('Species Range'!$S10&gt;0,IF(Current!$B15="NR","NR",RANK('Habitat score'!I15,'Habitat score'!$C15:$M15,1))," ")</f>
        <v> </v>
      </c>
      <c r="J8" s="91" t="str">
        <f>IF('Species Range'!$S10&gt;0,IF(Current!$B15="NR","NR",RANK('Habitat score'!J15,'Habitat score'!$C15:$M15,1))," ")</f>
        <v> </v>
      </c>
      <c r="K8" s="91" t="str">
        <f>IF('Species Range'!$S10&gt;0,IF(Current!$B15="NR","NR",RANK('Habitat score'!K15,'Habitat score'!$C15:$M15,1))," ")</f>
        <v> </v>
      </c>
      <c r="L8" s="91" t="str">
        <f>IF('Species Range'!$S10&gt;0,IF(Current!$B15="NR","NR",RANK('Habitat score'!L15,'Habitat score'!$C15:$M15,1))," ")</f>
        <v> </v>
      </c>
      <c r="M8" s="91" t="str">
        <f>IF('Species Range'!$S10&gt;0,IF(Current!$B15="NR","NR",RANK('Habitat score'!M15,'Habitat score'!$C15:$M15,1))," ")</f>
        <v> </v>
      </c>
      <c r="N8" s="201"/>
      <c r="O8" s="94">
        <f>IF(Current!B15="NR","NR",IF('Species Range'!T10&gt;0,RANK('Habitat score'!O15,'Habitat score'!O$12:O$30),"NPR"))</f>
        <v>9</v>
      </c>
      <c r="P8" s="95">
        <f>IF('Species Range'!$T10&gt;0,IF(Current!$B15="NR","NR",RANK('Habitat score'!P15,'Habitat score'!$P15:$Z15))," ")</f>
        <v>5</v>
      </c>
      <c r="Q8" s="95">
        <f>IF('Species Range'!$T10&gt;0,IF(Current!$B15="NR","NR",RANK('Habitat score'!Q15,'Habitat score'!$P15:$Z15))," ")</f>
        <v>3</v>
      </c>
      <c r="R8" s="95">
        <f>IF('Species Range'!$T10&gt;0,IF(Current!$B15="NR","NR",RANK('Habitat score'!R15,'Habitat score'!$P15:$Z15))," ")</f>
        <v>4</v>
      </c>
      <c r="S8" s="95">
        <f>IF('Species Range'!$T10&gt;0,IF(Current!$B15="NR","NR",RANK('Habitat score'!S15,'Habitat score'!$P15:$Z15))," ")</f>
        <v>6</v>
      </c>
      <c r="T8" s="95">
        <f>IF('Species Range'!$T10&gt;0,IF(Current!$B15="NR","NR",RANK('Habitat score'!T15,'Habitat score'!$P15:$Z15))," ")</f>
        <v>8</v>
      </c>
      <c r="U8" s="95">
        <f>IF('Species Range'!$T10&gt;0,IF(Current!$B15="NR","NR",RANK('Habitat score'!U15,'Habitat score'!$P15:$Z15))," ")</f>
        <v>2</v>
      </c>
      <c r="V8" s="95">
        <f>IF('Species Range'!$T10&gt;0,IF(Current!$B15="NR","NR",RANK('Habitat score'!V15,'Habitat score'!$P15:$Z15))," ")</f>
        <v>7</v>
      </c>
      <c r="W8" s="95">
        <f>IF('Species Range'!$T10&gt;0,IF(Current!$B15="NR","NR",RANK('Habitat score'!W15,'Habitat score'!$P15:$Z15))," ")</f>
        <v>10</v>
      </c>
      <c r="X8" s="95">
        <f>IF('Species Range'!$T10&gt;0,IF(Current!$B15="NR","NR",RANK('Habitat score'!X15,'Habitat score'!$P15:$Z15))," ")</f>
        <v>11</v>
      </c>
      <c r="Y8" s="95">
        <f>IF('Species Range'!$T10&gt;0,IF(Current!$B15="NR","NR",RANK('Habitat score'!Y15,'Habitat score'!$P15:$Z15))," ")</f>
        <v>9</v>
      </c>
      <c r="Z8" s="95">
        <f>IF('Species Range'!$T10&gt;0,IF(Current!$B15="NR","NR",RANK('Habitat score'!Z15,'Habitat score'!$P15:$Z15))," ")</f>
        <v>1</v>
      </c>
    </row>
    <row r="9" spans="1:26" ht="16.5">
      <c r="A9" s="281" t="str">
        <f>IF(Current!A16&lt;&gt;"",Current!A16,"")</f>
        <v>Up 03 - Malheur R., ~Griffin Ck ~Bosonburg Ck</v>
      </c>
      <c r="B9" s="90">
        <f>IF(Current!B16="NR","NR",IF('Species Range'!S11&gt;0,RANK('Habitat score'!B16,'Habitat score'!B$12:B$30,1),"NPC"))</f>
        <v>7</v>
      </c>
      <c r="C9" s="91">
        <f>IF('Species Range'!$S11&gt;0,IF(Current!$B16="NR","NR",RANK('Habitat score'!C16,'Habitat score'!$C16:$M16,1))," ")</f>
        <v>2</v>
      </c>
      <c r="D9" s="91">
        <f>IF('Species Range'!$S11&gt;0,IF(Current!$B16="NR","NR",RANK('Habitat score'!D16,'Habitat score'!$C16:$M16,1))," ")</f>
        <v>1</v>
      </c>
      <c r="E9" s="91">
        <f>IF('Species Range'!$S11&gt;0,IF(Current!$B16="NR","NR",RANK('Habitat score'!E16,'Habitat score'!$C16:$M16,1))," ")</f>
        <v>4</v>
      </c>
      <c r="F9" s="91">
        <f>IF('Species Range'!$S11&gt;0,IF(Current!$B16="NR","NR",RANK('Habitat score'!F16,'Habitat score'!$C16:$M16,1))," ")</f>
        <v>9</v>
      </c>
      <c r="G9" s="91">
        <f>IF('Species Range'!$S11&gt;0,IF(Current!$B16="NR","NR",RANK('Habitat score'!G16,'Habitat score'!$C16:$M16,1))," ")</f>
        <v>8</v>
      </c>
      <c r="H9" s="91">
        <f>IF('Species Range'!$S11&gt;0,IF(Current!$B16="NR","NR",RANK('Habitat score'!H16,'Habitat score'!$C16:$M16,1))," ")</f>
        <v>5</v>
      </c>
      <c r="I9" s="91">
        <f>IF('Species Range'!$S11&gt;0,IF(Current!$B16="NR","NR",RANK('Habitat score'!I16,'Habitat score'!$C16:$M16,1))," ")</f>
        <v>10</v>
      </c>
      <c r="J9" s="91">
        <f>IF('Species Range'!$S11&gt;0,IF(Current!$B16="NR","NR",RANK('Habitat score'!J16,'Habitat score'!$C16:$M16,1))," ")</f>
        <v>7</v>
      </c>
      <c r="K9" s="91">
        <f>IF('Species Range'!$S11&gt;0,IF(Current!$B16="NR","NR",RANK('Habitat score'!K16,'Habitat score'!$C16:$M16,1))," ")</f>
        <v>11</v>
      </c>
      <c r="L9" s="91">
        <f>IF('Species Range'!$S11&gt;0,IF(Current!$B16="NR","NR",RANK('Habitat score'!L16,'Habitat score'!$C16:$M16,1))," ")</f>
        <v>6</v>
      </c>
      <c r="M9" s="91">
        <f>IF('Species Range'!$S11&gt;0,IF(Current!$B16="NR","NR",RANK('Habitat score'!M16,'Habitat score'!$C16:$M16,1))," ")</f>
        <v>3</v>
      </c>
      <c r="N9" s="201"/>
      <c r="O9" s="94">
        <f>IF(Current!B16="NR","NR",IF('Species Range'!T11&gt;0,RANK('Habitat score'!O16,'Habitat score'!O$12:O$30),"NPR"))</f>
        <v>13</v>
      </c>
      <c r="P9" s="95">
        <f>IF('Species Range'!$T11&gt;0,IF(Current!$B16="NR","NR",RANK('Habitat score'!P16,'Habitat score'!$P16:$Z16))," ")</f>
        <v>3</v>
      </c>
      <c r="Q9" s="95">
        <f>IF('Species Range'!$T11&gt;0,IF(Current!$B16="NR","NR",RANK('Habitat score'!Q16,'Habitat score'!$P16:$Z16))," ")</f>
        <v>4</v>
      </c>
      <c r="R9" s="95">
        <f>IF('Species Range'!$T11&gt;0,IF(Current!$B16="NR","NR",RANK('Habitat score'!R16,'Habitat score'!$P16:$Z16))," ")</f>
        <v>1</v>
      </c>
      <c r="S9" s="95">
        <f>IF('Species Range'!$T11&gt;0,IF(Current!$B16="NR","NR",RANK('Habitat score'!S16,'Habitat score'!$P16:$Z16))," ")</f>
        <v>2</v>
      </c>
      <c r="T9" s="95">
        <f>IF('Species Range'!$T11&gt;0,IF(Current!$B16="NR","NR",RANK('Habitat score'!T16,'Habitat score'!$P16:$Z16))," ")</f>
        <v>5</v>
      </c>
      <c r="U9" s="95">
        <f>IF('Species Range'!$T11&gt;0,IF(Current!$B16="NR","NR",RANK('Habitat score'!U16,'Habitat score'!$P16:$Z16))," ")</f>
        <v>8</v>
      </c>
      <c r="V9" s="95">
        <f>IF('Species Range'!$T11&gt;0,IF(Current!$B16="NR","NR",RANK('Habitat score'!V16,'Habitat score'!$P16:$Z16))," ")</f>
        <v>6</v>
      </c>
      <c r="W9" s="95">
        <f>IF('Species Range'!$T11&gt;0,IF(Current!$B16="NR","NR",RANK('Habitat score'!W16,'Habitat score'!$P16:$Z16))," ")</f>
        <v>9</v>
      </c>
      <c r="X9" s="95">
        <f>IF('Species Range'!$T11&gt;0,IF(Current!$B16="NR","NR",RANK('Habitat score'!X16,'Habitat score'!$P16:$Z16))," ")</f>
        <v>6</v>
      </c>
      <c r="Y9" s="95">
        <f>IF('Species Range'!$T11&gt;0,IF(Current!$B16="NR","NR",RANK('Habitat score'!Y16,'Habitat score'!$P16:$Z16))," ")</f>
        <v>10</v>
      </c>
      <c r="Z9" s="95">
        <f>IF('Species Range'!$T11&gt;0,IF(Current!$B16="NR","NR",RANK('Habitat score'!Z16,'Habitat score'!$P16:$Z16))," ")</f>
        <v>10</v>
      </c>
    </row>
    <row r="10" spans="1:26" ht="16.5">
      <c r="A10" s="281" t="str">
        <f>IF(Current!A17&lt;&gt;"",Current!A17,"")</f>
        <v>Up 19 - Lower Summit Ck, Larch Ck</v>
      </c>
      <c r="B10" s="90" t="str">
        <f>IF(Current!B17="NR","NR",IF('Species Range'!S12&gt;0,RANK('Habitat score'!B17,'Habitat score'!B$12:B$30,1),"NPC"))</f>
        <v>NPC</v>
      </c>
      <c r="C10" s="91" t="str">
        <f>IF('Species Range'!$S12&gt;0,IF(Current!$B17="NR","NR",RANK('Habitat score'!C17,'Habitat score'!$C17:$M17,1))," ")</f>
        <v> </v>
      </c>
      <c r="D10" s="91" t="str">
        <f>IF('Species Range'!$S12&gt;0,IF(Current!$B17="NR","NR",RANK('Habitat score'!D17,'Habitat score'!$C17:$M17,1))," ")</f>
        <v> </v>
      </c>
      <c r="E10" s="91" t="str">
        <f>IF('Species Range'!$S12&gt;0,IF(Current!$B17="NR","NR",RANK('Habitat score'!E17,'Habitat score'!$C17:$M17,1))," ")</f>
        <v> </v>
      </c>
      <c r="F10" s="91" t="str">
        <f>IF('Species Range'!$S12&gt;0,IF(Current!$B17="NR","NR",RANK('Habitat score'!F17,'Habitat score'!$C17:$M17,1))," ")</f>
        <v> </v>
      </c>
      <c r="G10" s="91" t="str">
        <f>IF('Species Range'!$S12&gt;0,IF(Current!$B17="NR","NR",RANK('Habitat score'!G17,'Habitat score'!$C17:$M17,1))," ")</f>
        <v> </v>
      </c>
      <c r="H10" s="91" t="str">
        <f>IF('Species Range'!$S12&gt;0,IF(Current!$B17="NR","NR",RANK('Habitat score'!H17,'Habitat score'!$C17:$M17,1))," ")</f>
        <v> </v>
      </c>
      <c r="I10" s="91" t="str">
        <f>IF('Species Range'!$S12&gt;0,IF(Current!$B17="NR","NR",RANK('Habitat score'!I17,'Habitat score'!$C17:$M17,1))," ")</f>
        <v> </v>
      </c>
      <c r="J10" s="91" t="str">
        <f>IF('Species Range'!$S12&gt;0,IF(Current!$B17="NR","NR",RANK('Habitat score'!J17,'Habitat score'!$C17:$M17,1))," ")</f>
        <v> </v>
      </c>
      <c r="K10" s="91" t="str">
        <f>IF('Species Range'!$S12&gt;0,IF(Current!$B17="NR","NR",RANK('Habitat score'!K17,'Habitat score'!$C17:$M17,1))," ")</f>
        <v> </v>
      </c>
      <c r="L10" s="91" t="str">
        <f>IF('Species Range'!$S12&gt;0,IF(Current!$B17="NR","NR",RANK('Habitat score'!L17,'Habitat score'!$C17:$M17,1))," ")</f>
        <v> </v>
      </c>
      <c r="M10" s="91" t="str">
        <f>IF('Species Range'!$S12&gt;0,IF(Current!$B17="NR","NR",RANK('Habitat score'!M17,'Habitat score'!$C17:$M17,1))," ")</f>
        <v> </v>
      </c>
      <c r="N10" s="201"/>
      <c r="O10" s="94">
        <f>IF(Current!B17="NR","NR",IF('Species Range'!T12&gt;0,RANK('Habitat score'!O17,'Habitat score'!O$12:O$30),"NPR"))</f>
        <v>7</v>
      </c>
      <c r="P10" s="95">
        <f>IF('Species Range'!$T12&gt;0,IF(Current!$B17="NR","NR",RANK('Habitat score'!P17,'Habitat score'!$P17:$Z17))," ")</f>
        <v>1</v>
      </c>
      <c r="Q10" s="95">
        <f>IF('Species Range'!$T12&gt;0,IF(Current!$B17="NR","NR",RANK('Habitat score'!Q17,'Habitat score'!$P17:$Z17))," ")</f>
        <v>3</v>
      </c>
      <c r="R10" s="95">
        <f>IF('Species Range'!$T12&gt;0,IF(Current!$B17="NR","NR",RANK('Habitat score'!R17,'Habitat score'!$P17:$Z17))," ")</f>
        <v>2</v>
      </c>
      <c r="S10" s="95">
        <f>IF('Species Range'!$T12&gt;0,IF(Current!$B17="NR","NR",RANK('Habitat score'!S17,'Habitat score'!$P17:$Z17))," ")</f>
        <v>8</v>
      </c>
      <c r="T10" s="95">
        <f>IF('Species Range'!$T12&gt;0,IF(Current!$B17="NR","NR",RANK('Habitat score'!T17,'Habitat score'!$P17:$Z17))," ")</f>
        <v>6</v>
      </c>
      <c r="U10" s="95">
        <f>IF('Species Range'!$T12&gt;0,IF(Current!$B17="NR","NR",RANK('Habitat score'!U17,'Habitat score'!$P17:$Z17))," ")</f>
        <v>5</v>
      </c>
      <c r="V10" s="95">
        <f>IF('Species Range'!$T12&gt;0,IF(Current!$B17="NR","NR",RANK('Habitat score'!V17,'Habitat score'!$P17:$Z17))," ")</f>
        <v>7</v>
      </c>
      <c r="W10" s="95">
        <f>IF('Species Range'!$T12&gt;0,IF(Current!$B17="NR","NR",RANK('Habitat score'!W17,'Habitat score'!$P17:$Z17))," ")</f>
        <v>4</v>
      </c>
      <c r="X10" s="95">
        <f>IF('Species Range'!$T12&gt;0,IF(Current!$B17="NR","NR",RANK('Habitat score'!X17,'Habitat score'!$P17:$Z17))," ")</f>
        <v>9</v>
      </c>
      <c r="Y10" s="95">
        <f>IF('Species Range'!$T12&gt;0,IF(Current!$B17="NR","NR",RANK('Habitat score'!Y17,'Habitat score'!$P17:$Z17))," ")</f>
        <v>10</v>
      </c>
      <c r="Z10" s="95">
        <f>IF('Species Range'!$T12&gt;0,IF(Current!$B17="NR","NR",RANK('Habitat score'!Z17,'Habitat score'!$P17:$Z17))," ")</f>
        <v>10</v>
      </c>
    </row>
    <row r="11" spans="1:26" ht="16.5">
      <c r="A11" s="281" t="str">
        <f>IF(Current!A18&lt;&gt;"",Current!A18,"")</f>
        <v>Up 20 - Up-Summit Ck, Little Logan Ck</v>
      </c>
      <c r="B11" s="90" t="str">
        <f>IF(Current!B18="NR","NR",IF('Species Range'!S13&gt;0,RANK('Habitat score'!B18,'Habitat score'!B$12:B$30,1),"NPC"))</f>
        <v>NPC</v>
      </c>
      <c r="C11" s="91" t="str">
        <f>IF('Species Range'!$S13&gt;0,IF(Current!$B18="NR","NR",RANK('Habitat score'!C18,'Habitat score'!$C18:$M18,1))," ")</f>
        <v> </v>
      </c>
      <c r="D11" s="91" t="str">
        <f>IF('Species Range'!$S13&gt;0,IF(Current!$B18="NR","NR",RANK('Habitat score'!D18,'Habitat score'!$C18:$M18,1))," ")</f>
        <v> </v>
      </c>
      <c r="E11" s="91" t="str">
        <f>IF('Species Range'!$S13&gt;0,IF(Current!$B18="NR","NR",RANK('Habitat score'!E18,'Habitat score'!$C18:$M18,1))," ")</f>
        <v> </v>
      </c>
      <c r="F11" s="91" t="str">
        <f>IF('Species Range'!$S13&gt;0,IF(Current!$B18="NR","NR",RANK('Habitat score'!F18,'Habitat score'!$C18:$M18,1))," ")</f>
        <v> </v>
      </c>
      <c r="G11" s="91" t="str">
        <f>IF('Species Range'!$S13&gt;0,IF(Current!$B18="NR","NR",RANK('Habitat score'!G18,'Habitat score'!$C18:$M18,1))," ")</f>
        <v> </v>
      </c>
      <c r="H11" s="91" t="str">
        <f>IF('Species Range'!$S13&gt;0,IF(Current!$B18="NR","NR",RANK('Habitat score'!H18,'Habitat score'!$C18:$M18,1))," ")</f>
        <v> </v>
      </c>
      <c r="I11" s="91" t="str">
        <f>IF('Species Range'!$S13&gt;0,IF(Current!$B18="NR","NR",RANK('Habitat score'!I18,'Habitat score'!$C18:$M18,1))," ")</f>
        <v> </v>
      </c>
      <c r="J11" s="91" t="str">
        <f>IF('Species Range'!$S13&gt;0,IF(Current!$B18="NR","NR",RANK('Habitat score'!J18,'Habitat score'!$C18:$M18,1))," ")</f>
        <v> </v>
      </c>
      <c r="K11" s="91" t="str">
        <f>IF('Species Range'!$S13&gt;0,IF(Current!$B18="NR","NR",RANK('Habitat score'!K18,'Habitat score'!$C18:$M18,1))," ")</f>
        <v> </v>
      </c>
      <c r="L11" s="91" t="str">
        <f>IF('Species Range'!$S13&gt;0,IF(Current!$B18="NR","NR",RANK('Habitat score'!L18,'Habitat score'!$C18:$M18,1))," ")</f>
        <v> </v>
      </c>
      <c r="M11" s="91" t="str">
        <f>IF('Species Range'!$S13&gt;0,IF(Current!$B18="NR","NR",RANK('Habitat score'!M18,'Habitat score'!$C18:$M18,1))," ")</f>
        <v> </v>
      </c>
      <c r="N11" s="201"/>
      <c r="O11" s="94">
        <f>IF(Current!B18="NR","NR",IF('Species Range'!T13&gt;0,RANK('Habitat score'!O18,'Habitat score'!O$12:O$30),"NPR"))</f>
        <v>7</v>
      </c>
      <c r="P11" s="95">
        <f>IF('Species Range'!$T13&gt;0,IF(Current!$B18="NR","NR",RANK('Habitat score'!P18,'Habitat score'!$P18:$Z18))," ")</f>
        <v>1</v>
      </c>
      <c r="Q11" s="95">
        <f>IF('Species Range'!$T13&gt;0,IF(Current!$B18="NR","NR",RANK('Habitat score'!Q18,'Habitat score'!$P18:$Z18))," ")</f>
        <v>3</v>
      </c>
      <c r="R11" s="95">
        <f>IF('Species Range'!$T13&gt;0,IF(Current!$B18="NR","NR",RANK('Habitat score'!R18,'Habitat score'!$P18:$Z18))," ")</f>
        <v>2</v>
      </c>
      <c r="S11" s="95">
        <f>IF('Species Range'!$T13&gt;0,IF(Current!$B18="NR","NR",RANK('Habitat score'!S18,'Habitat score'!$P18:$Z18))," ")</f>
        <v>8</v>
      </c>
      <c r="T11" s="95">
        <f>IF('Species Range'!$T13&gt;0,IF(Current!$B18="NR","NR",RANK('Habitat score'!T18,'Habitat score'!$P18:$Z18))," ")</f>
        <v>6</v>
      </c>
      <c r="U11" s="95">
        <f>IF('Species Range'!$T13&gt;0,IF(Current!$B18="NR","NR",RANK('Habitat score'!U18,'Habitat score'!$P18:$Z18))," ")</f>
        <v>5</v>
      </c>
      <c r="V11" s="95">
        <f>IF('Species Range'!$T13&gt;0,IF(Current!$B18="NR","NR",RANK('Habitat score'!V18,'Habitat score'!$P18:$Z18))," ")</f>
        <v>7</v>
      </c>
      <c r="W11" s="95">
        <f>IF('Species Range'!$T13&gt;0,IF(Current!$B18="NR","NR",RANK('Habitat score'!W18,'Habitat score'!$P18:$Z18))," ")</f>
        <v>4</v>
      </c>
      <c r="X11" s="95">
        <f>IF('Species Range'!$T13&gt;0,IF(Current!$B18="NR","NR",RANK('Habitat score'!X18,'Habitat score'!$P18:$Z18))," ")</f>
        <v>9</v>
      </c>
      <c r="Y11" s="95">
        <f>IF('Species Range'!$T13&gt;0,IF(Current!$B18="NR","NR",RANK('Habitat score'!Y18,'Habitat score'!$P18:$Z18))," ")</f>
        <v>10</v>
      </c>
      <c r="Z11" s="95">
        <f>IF('Species Range'!$T13&gt;0,IF(Current!$B18="NR","NR",RANK('Habitat score'!Z18,'Habitat score'!$P18:$Z18))," ")</f>
        <v>10</v>
      </c>
    </row>
    <row r="12" spans="1:26" ht="16.5">
      <c r="A12" s="281" t="str">
        <f>IF(Current!A19&lt;&gt;"",Current!A19,"")</f>
        <v>Up 21 - Upper Summit Ck</v>
      </c>
      <c r="B12" s="90" t="str">
        <f>IF(Current!B19="NR","NR",IF('Species Range'!S14&gt;0,RANK('Habitat score'!B19,'Habitat score'!B$12:B$30,1),"NPC"))</f>
        <v>NPC</v>
      </c>
      <c r="C12" s="91" t="str">
        <f>IF('Species Range'!$S14&gt;0,IF(Current!$B19="NR","NR",RANK('Habitat score'!C19,'Habitat score'!$C19:$M19,1))," ")</f>
        <v> </v>
      </c>
      <c r="D12" s="91" t="str">
        <f>IF('Species Range'!$S14&gt;0,IF(Current!$B19="NR","NR",RANK('Habitat score'!D19,'Habitat score'!$C19:$M19,1))," ")</f>
        <v> </v>
      </c>
      <c r="E12" s="91" t="str">
        <f>IF('Species Range'!$S14&gt;0,IF(Current!$B19="NR","NR",RANK('Habitat score'!E19,'Habitat score'!$C19:$M19,1))," ")</f>
        <v> </v>
      </c>
      <c r="F12" s="91" t="str">
        <f>IF('Species Range'!$S14&gt;0,IF(Current!$B19="NR","NR",RANK('Habitat score'!F19,'Habitat score'!$C19:$M19,1))," ")</f>
        <v> </v>
      </c>
      <c r="G12" s="91" t="str">
        <f>IF('Species Range'!$S14&gt;0,IF(Current!$B19="NR","NR",RANK('Habitat score'!G19,'Habitat score'!$C19:$M19,1))," ")</f>
        <v> </v>
      </c>
      <c r="H12" s="91" t="str">
        <f>IF('Species Range'!$S14&gt;0,IF(Current!$B19="NR","NR",RANK('Habitat score'!H19,'Habitat score'!$C19:$M19,1))," ")</f>
        <v> </v>
      </c>
      <c r="I12" s="91" t="str">
        <f>IF('Species Range'!$S14&gt;0,IF(Current!$B19="NR","NR",RANK('Habitat score'!I19,'Habitat score'!$C19:$M19,1))," ")</f>
        <v> </v>
      </c>
      <c r="J12" s="91" t="str">
        <f>IF('Species Range'!$S14&gt;0,IF(Current!$B19="NR","NR",RANK('Habitat score'!J19,'Habitat score'!$C19:$M19,1))," ")</f>
        <v> </v>
      </c>
      <c r="K12" s="91" t="str">
        <f>IF('Species Range'!$S14&gt;0,IF(Current!$B19="NR","NR",RANK('Habitat score'!K19,'Habitat score'!$C19:$M19,1))," ")</f>
        <v> </v>
      </c>
      <c r="L12" s="91" t="str">
        <f>IF('Species Range'!$S14&gt;0,IF(Current!$B19="NR","NR",RANK('Habitat score'!L19,'Habitat score'!$C19:$M19,1))," ")</f>
        <v> </v>
      </c>
      <c r="M12" s="91" t="str">
        <f>IF('Species Range'!$S14&gt;0,IF(Current!$B19="NR","NR",RANK('Habitat score'!M19,'Habitat score'!$C19:$M19,1))," ")</f>
        <v> </v>
      </c>
      <c r="N12" s="201"/>
      <c r="O12" s="94">
        <f>IF(Current!B19="NR","NR",IF('Species Range'!T14&gt;0,RANK('Habitat score'!O19,'Habitat score'!O$12:O$30),"NPR"))</f>
        <v>11</v>
      </c>
      <c r="P12" s="95">
        <f>IF('Species Range'!$T14&gt;0,IF(Current!$B19="NR","NR",RANK('Habitat score'!P19,'Habitat score'!$P19:$Z19))," ")</f>
        <v>2</v>
      </c>
      <c r="Q12" s="95">
        <f>IF('Species Range'!$T14&gt;0,IF(Current!$B19="NR","NR",RANK('Habitat score'!Q19,'Habitat score'!$P19:$Z19))," ")</f>
        <v>7</v>
      </c>
      <c r="R12" s="95">
        <f>IF('Species Range'!$T14&gt;0,IF(Current!$B19="NR","NR",RANK('Habitat score'!R19,'Habitat score'!$P19:$Z19))," ")</f>
        <v>1</v>
      </c>
      <c r="S12" s="95">
        <f>IF('Species Range'!$T14&gt;0,IF(Current!$B19="NR","NR",RANK('Habitat score'!S19,'Habitat score'!$P19:$Z19))," ")</f>
        <v>3</v>
      </c>
      <c r="T12" s="95">
        <f>IF('Species Range'!$T14&gt;0,IF(Current!$B19="NR","NR",RANK('Habitat score'!T19,'Habitat score'!$P19:$Z19))," ")</f>
        <v>5</v>
      </c>
      <c r="U12" s="95">
        <f>IF('Species Range'!$T14&gt;0,IF(Current!$B19="NR","NR",RANK('Habitat score'!U19,'Habitat score'!$P19:$Z19))," ")</f>
        <v>7</v>
      </c>
      <c r="V12" s="95">
        <f>IF('Species Range'!$T14&gt;0,IF(Current!$B19="NR","NR",RANK('Habitat score'!V19,'Habitat score'!$P19:$Z19))," ")</f>
        <v>7</v>
      </c>
      <c r="W12" s="95">
        <f>IF('Species Range'!$T14&gt;0,IF(Current!$B19="NR","NR",RANK('Habitat score'!W19,'Habitat score'!$P19:$Z19))," ")</f>
        <v>7</v>
      </c>
      <c r="X12" s="95">
        <f>IF('Species Range'!$T14&gt;0,IF(Current!$B19="NR","NR",RANK('Habitat score'!X19,'Habitat score'!$P19:$Z19))," ")</f>
        <v>4</v>
      </c>
      <c r="Y12" s="95">
        <f>IF('Species Range'!$T14&gt;0,IF(Current!$B19="NR","NR",RANK('Habitat score'!Y19,'Habitat score'!$P19:$Z19))," ")</f>
        <v>7</v>
      </c>
      <c r="Z12" s="95">
        <f>IF('Species Range'!$T14&gt;0,IF(Current!$B19="NR","NR",RANK('Habitat score'!Z19,'Habitat score'!$P19:$Z19))," ")</f>
        <v>6</v>
      </c>
    </row>
    <row r="13" spans="1:26" ht="16.5">
      <c r="A13" s="281" t="str">
        <f>IF(Current!A20&lt;&gt;"",Current!A20,"")</f>
        <v>Up 22 - Logan Valley East (Malh., Boson.&amp; Big)</v>
      </c>
      <c r="B13" s="90">
        <f>IF(Current!B20="NR","NR",IF('Species Range'!S15&gt;0,RANK('Habitat score'!B20,'Habitat score'!B$12:B$30,1),"NPC"))</f>
        <v>4</v>
      </c>
      <c r="C13" s="91">
        <f>IF('Species Range'!$S15&gt;0,IF(Current!$B20="NR","NR",RANK('Habitat score'!C20,'Habitat score'!$C20:$M20,1))," ")</f>
        <v>11</v>
      </c>
      <c r="D13" s="91">
        <f>IF('Species Range'!$S15&gt;0,IF(Current!$B20="NR","NR",RANK('Habitat score'!D20,'Habitat score'!$C20:$M20,1))," ")</f>
        <v>2</v>
      </c>
      <c r="E13" s="91">
        <f>IF('Species Range'!$S15&gt;0,IF(Current!$B20="NR","NR",RANK('Habitat score'!E20,'Habitat score'!$C20:$M20,1))," ")</f>
        <v>3</v>
      </c>
      <c r="F13" s="91">
        <f>IF('Species Range'!$S15&gt;0,IF(Current!$B20="NR","NR",RANK('Habitat score'!F20,'Habitat score'!$C20:$M20,1))," ")</f>
        <v>4</v>
      </c>
      <c r="G13" s="91">
        <f>IF('Species Range'!$S15&gt;0,IF(Current!$B20="NR","NR",RANK('Habitat score'!G20,'Habitat score'!$C20:$M20,1))," ")</f>
        <v>6</v>
      </c>
      <c r="H13" s="91">
        <f>IF('Species Range'!$S15&gt;0,IF(Current!$B20="NR","NR",RANK('Habitat score'!H20,'Habitat score'!$C20:$M20,1))," ")</f>
        <v>1</v>
      </c>
      <c r="I13" s="91">
        <f>IF('Species Range'!$S15&gt;0,IF(Current!$B20="NR","NR",RANK('Habitat score'!I20,'Habitat score'!$C20:$M20,1))," ")</f>
        <v>5</v>
      </c>
      <c r="J13" s="91">
        <f>IF('Species Range'!$S15&gt;0,IF(Current!$B20="NR","NR",RANK('Habitat score'!J20,'Habitat score'!$C20:$M20,1))," ")</f>
        <v>9</v>
      </c>
      <c r="K13" s="91">
        <f>IF('Species Range'!$S15&gt;0,IF(Current!$B20="NR","NR",RANK('Habitat score'!K20,'Habitat score'!$C20:$M20,1))," ")</f>
        <v>8</v>
      </c>
      <c r="L13" s="91">
        <f>IF('Species Range'!$S15&gt;0,IF(Current!$B20="NR","NR",RANK('Habitat score'!L20,'Habitat score'!$C20:$M20,1))," ")</f>
        <v>7</v>
      </c>
      <c r="M13" s="91">
        <f>IF('Species Range'!$S15&gt;0,IF(Current!$B20="NR","NR",RANK('Habitat score'!M20,'Habitat score'!$C20:$M20,1))," ")</f>
        <v>10</v>
      </c>
      <c r="N13" s="201"/>
      <c r="O13" s="94">
        <f>IF(Current!B20="NR","NR",IF('Species Range'!T15&gt;0,RANK('Habitat score'!O20,'Habitat score'!O$12:O$30),"NPR"))</f>
        <v>3</v>
      </c>
      <c r="P13" s="95">
        <f>IF('Species Range'!$T15&gt;0,IF(Current!$B20="NR","NR",RANK('Habitat score'!P20,'Habitat score'!$P20:$Z20))," ")</f>
        <v>1</v>
      </c>
      <c r="Q13" s="95">
        <f>IF('Species Range'!$T15&gt;0,IF(Current!$B20="NR","NR",RANK('Habitat score'!Q20,'Habitat score'!$P20:$Z20))," ")</f>
        <v>3</v>
      </c>
      <c r="R13" s="95">
        <f>IF('Species Range'!$T15&gt;0,IF(Current!$B20="NR","NR",RANK('Habitat score'!R20,'Habitat score'!$P20:$Z20))," ")</f>
        <v>2</v>
      </c>
      <c r="S13" s="95">
        <f>IF('Species Range'!$T15&gt;0,IF(Current!$B20="NR","NR",RANK('Habitat score'!S20,'Habitat score'!$P20:$Z20))," ")</f>
        <v>7</v>
      </c>
      <c r="T13" s="95">
        <f>IF('Species Range'!$T15&gt;0,IF(Current!$B20="NR","NR",RANK('Habitat score'!T20,'Habitat score'!$P20:$Z20))," ")</f>
        <v>4</v>
      </c>
      <c r="U13" s="95">
        <f>IF('Species Range'!$T15&gt;0,IF(Current!$B20="NR","NR",RANK('Habitat score'!U20,'Habitat score'!$P20:$Z20))," ")</f>
        <v>8</v>
      </c>
      <c r="V13" s="95">
        <f>IF('Species Range'!$T15&gt;0,IF(Current!$B20="NR","NR",RANK('Habitat score'!V20,'Habitat score'!$P20:$Z20))," ")</f>
        <v>9</v>
      </c>
      <c r="W13" s="95">
        <f>IF('Species Range'!$T15&gt;0,IF(Current!$B20="NR","NR",RANK('Habitat score'!W20,'Habitat score'!$P20:$Z20))," ")</f>
        <v>6</v>
      </c>
      <c r="X13" s="95">
        <f>IF('Species Range'!$T15&gt;0,IF(Current!$B20="NR","NR",RANK('Habitat score'!X20,'Habitat score'!$P20:$Z20))," ")</f>
        <v>5</v>
      </c>
      <c r="Y13" s="95">
        <f>IF('Species Range'!$T15&gt;0,IF(Current!$B20="NR","NR",RANK('Habitat score'!Y20,'Habitat score'!$P20:$Z20))," ")</f>
        <v>10</v>
      </c>
      <c r="Z13" s="95">
        <f>IF('Species Range'!$T15&gt;0,IF(Current!$B20="NR","NR",RANK('Habitat score'!Z20,'Habitat score'!$P20:$Z20))," ")</f>
        <v>10</v>
      </c>
    </row>
    <row r="14" spans="1:26" ht="16.5">
      <c r="A14" s="281" t="str">
        <f>IF(Current!A21&lt;&gt;"",Current!A21,"")</f>
        <v>Up 23 - Upper Bosonberg Ck</v>
      </c>
      <c r="B14" s="90" t="str">
        <f>IF(Current!B21="NR","NR",IF('Species Range'!S16&gt;0,RANK('Habitat score'!B21,'Habitat score'!B$12:B$30,1),"NPC"))</f>
        <v>NPC</v>
      </c>
      <c r="C14" s="91" t="str">
        <f>IF('Species Range'!$S16&gt;0,IF(Current!$B21="NR","NR",RANK('Habitat score'!C21,'Habitat score'!$C21:$M21,1))," ")</f>
        <v> </v>
      </c>
      <c r="D14" s="91" t="str">
        <f>IF('Species Range'!$S16&gt;0,IF(Current!$B21="NR","NR",RANK('Habitat score'!D21,'Habitat score'!$C21:$M21,1))," ")</f>
        <v> </v>
      </c>
      <c r="E14" s="91" t="str">
        <f>IF('Species Range'!$S16&gt;0,IF(Current!$B21="NR","NR",RANK('Habitat score'!E21,'Habitat score'!$C21:$M21,1))," ")</f>
        <v> </v>
      </c>
      <c r="F14" s="91" t="str">
        <f>IF('Species Range'!$S16&gt;0,IF(Current!$B21="NR","NR",RANK('Habitat score'!F21,'Habitat score'!$C21:$M21,1))," ")</f>
        <v> </v>
      </c>
      <c r="G14" s="91" t="str">
        <f>IF('Species Range'!$S16&gt;0,IF(Current!$B21="NR","NR",RANK('Habitat score'!G21,'Habitat score'!$C21:$M21,1))," ")</f>
        <v> </v>
      </c>
      <c r="H14" s="91" t="str">
        <f>IF('Species Range'!$S16&gt;0,IF(Current!$B21="NR","NR",RANK('Habitat score'!H21,'Habitat score'!$C21:$M21,1))," ")</f>
        <v> </v>
      </c>
      <c r="I14" s="91" t="str">
        <f>IF('Species Range'!$S16&gt;0,IF(Current!$B21="NR","NR",RANK('Habitat score'!I21,'Habitat score'!$C21:$M21,1))," ")</f>
        <v> </v>
      </c>
      <c r="J14" s="91" t="str">
        <f>IF('Species Range'!$S16&gt;0,IF(Current!$B21="NR","NR",RANK('Habitat score'!J21,'Habitat score'!$C21:$M21,1))," ")</f>
        <v> </v>
      </c>
      <c r="K14" s="91" t="str">
        <f>IF('Species Range'!$S16&gt;0,IF(Current!$B21="NR","NR",RANK('Habitat score'!K21,'Habitat score'!$C21:$M21,1))," ")</f>
        <v> </v>
      </c>
      <c r="L14" s="91" t="str">
        <f>IF('Species Range'!$S16&gt;0,IF(Current!$B21="NR","NR",RANK('Habitat score'!L21,'Habitat score'!$C21:$M21,1))," ")</f>
        <v> </v>
      </c>
      <c r="M14" s="91" t="str">
        <f>IF('Species Range'!$S16&gt;0,IF(Current!$B21="NR","NR",RANK('Habitat score'!M21,'Habitat score'!$C21:$M21,1))," ")</f>
        <v> </v>
      </c>
      <c r="N14" s="201"/>
      <c r="O14" s="94">
        <f>IF(Current!B21="NR","NR",IF('Species Range'!T16&gt;0,RANK('Habitat score'!O21,'Habitat score'!O$12:O$30),"NPR"))</f>
        <v>12</v>
      </c>
      <c r="P14" s="95">
        <f>IF('Species Range'!$T16&gt;0,IF(Current!$B21="NR","NR",RANK('Habitat score'!P21,'Habitat score'!$P21:$Z21))," ")</f>
        <v>3</v>
      </c>
      <c r="Q14" s="95">
        <f>IF('Species Range'!$T16&gt;0,IF(Current!$B21="NR","NR",RANK('Habitat score'!Q21,'Habitat score'!$P21:$Z21))," ")</f>
        <v>4</v>
      </c>
      <c r="R14" s="95">
        <f>IF('Species Range'!$T16&gt;0,IF(Current!$B21="NR","NR",RANK('Habitat score'!R21,'Habitat score'!$P21:$Z21))," ")</f>
        <v>1</v>
      </c>
      <c r="S14" s="95">
        <f>IF('Species Range'!$T16&gt;0,IF(Current!$B21="NR","NR",RANK('Habitat score'!S21,'Habitat score'!$P21:$Z21))," ")</f>
        <v>6</v>
      </c>
      <c r="T14" s="95">
        <f>IF('Species Range'!$T16&gt;0,IF(Current!$B21="NR","NR",RANK('Habitat score'!T21,'Habitat score'!$P21:$Z21))," ")</f>
        <v>5</v>
      </c>
      <c r="U14" s="95">
        <f>IF('Species Range'!$T16&gt;0,IF(Current!$B21="NR","NR",RANK('Habitat score'!U21,'Habitat score'!$P21:$Z21))," ")</f>
        <v>7</v>
      </c>
      <c r="V14" s="95">
        <f>IF('Species Range'!$T16&gt;0,IF(Current!$B21="NR","NR",RANK('Habitat score'!V21,'Habitat score'!$P21:$Z21))," ")</f>
        <v>8</v>
      </c>
      <c r="W14" s="95">
        <f>IF('Species Range'!$T16&gt;0,IF(Current!$B21="NR","NR",RANK('Habitat score'!W21,'Habitat score'!$P21:$Z21))," ")</f>
        <v>8</v>
      </c>
      <c r="X14" s="95">
        <f>IF('Species Range'!$T16&gt;0,IF(Current!$B21="NR","NR",RANK('Habitat score'!X21,'Habitat score'!$P21:$Z21))," ")</f>
        <v>8</v>
      </c>
      <c r="Y14" s="95">
        <f>IF('Species Range'!$T16&gt;0,IF(Current!$B21="NR","NR",RANK('Habitat score'!Y21,'Habitat score'!$P21:$Z21))," ")</f>
        <v>8</v>
      </c>
      <c r="Z14" s="95">
        <f>IF('Species Range'!$T16&gt;0,IF(Current!$B21="NR","NR",RANK('Habitat score'!Z21,'Habitat score'!$P21:$Z21))," ")</f>
        <v>2</v>
      </c>
    </row>
    <row r="15" spans="1:26" ht="16.5">
      <c r="A15" s="281" t="str">
        <f>IF(Current!A22&lt;&gt;"",Current!A22,"")</f>
        <v>Up 24 - Logan Valley West (Lake, Crooked, McCoy)</v>
      </c>
      <c r="B15" s="90">
        <f>IF(Current!B22="NR","NR",IF('Species Range'!S17&gt;0,RANK('Habitat score'!B22,'Habitat score'!B$12:B$30,1),"NPC"))</f>
        <v>5</v>
      </c>
      <c r="C15" s="91">
        <f>IF('Species Range'!$S17&gt;0,IF(Current!$B22="NR","NR",RANK('Habitat score'!C22,'Habitat score'!$C22:$M22,1))," ")</f>
        <v>11</v>
      </c>
      <c r="D15" s="91">
        <f>IF('Species Range'!$S17&gt;0,IF(Current!$B22="NR","NR",RANK('Habitat score'!D22,'Habitat score'!$C22:$M22,1))," ")</f>
        <v>1</v>
      </c>
      <c r="E15" s="91">
        <f>IF('Species Range'!$S17&gt;0,IF(Current!$B22="NR","NR",RANK('Habitat score'!E22,'Habitat score'!$C22:$M22,1))," ")</f>
        <v>2</v>
      </c>
      <c r="F15" s="91">
        <f>IF('Species Range'!$S17&gt;0,IF(Current!$B22="NR","NR",RANK('Habitat score'!F22,'Habitat score'!$C22:$M22,1))," ")</f>
        <v>4</v>
      </c>
      <c r="G15" s="91">
        <f>IF('Species Range'!$S17&gt;0,IF(Current!$B22="NR","NR",RANK('Habitat score'!G22,'Habitat score'!$C22:$M22,1))," ")</f>
        <v>3</v>
      </c>
      <c r="H15" s="91">
        <f>IF('Species Range'!$S17&gt;0,IF(Current!$B22="NR","NR",RANK('Habitat score'!H22,'Habitat score'!$C22:$M22,1))," ")</f>
        <v>9</v>
      </c>
      <c r="I15" s="91">
        <f>IF('Species Range'!$S17&gt;0,IF(Current!$B22="NR","NR",RANK('Habitat score'!I22,'Habitat score'!$C22:$M22,1))," ")</f>
        <v>7</v>
      </c>
      <c r="J15" s="91">
        <f>IF('Species Range'!$S17&gt;0,IF(Current!$B22="NR","NR",RANK('Habitat score'!J22,'Habitat score'!$C22:$M22,1))," ")</f>
        <v>8</v>
      </c>
      <c r="K15" s="91">
        <f>IF('Species Range'!$S17&gt;0,IF(Current!$B22="NR","NR",RANK('Habitat score'!K22,'Habitat score'!$C22:$M22,1))," ")</f>
        <v>6</v>
      </c>
      <c r="L15" s="91">
        <f>IF('Species Range'!$S17&gt;0,IF(Current!$B22="NR","NR",RANK('Habitat score'!L22,'Habitat score'!$C22:$M22,1))," ")</f>
        <v>5</v>
      </c>
      <c r="M15" s="91">
        <f>IF('Species Range'!$S17&gt;0,IF(Current!$B22="NR","NR",RANK('Habitat score'!M22,'Habitat score'!$C22:$M22,1))," ")</f>
        <v>10</v>
      </c>
      <c r="N15" s="201"/>
      <c r="O15" s="94">
        <f>IF(Current!B22="NR","NR",IF('Species Range'!T17&gt;0,RANK('Habitat score'!O22,'Habitat score'!O$12:O$30),"NPR"))</f>
        <v>1</v>
      </c>
      <c r="P15" s="95">
        <f>IF('Species Range'!$T17&gt;0,IF(Current!$B22="NR","NR",RANK('Habitat score'!P22,'Habitat score'!$P22:$Z22))," ")</f>
        <v>1</v>
      </c>
      <c r="Q15" s="95">
        <f>IF('Species Range'!$T17&gt;0,IF(Current!$B22="NR","NR",RANK('Habitat score'!Q22,'Habitat score'!$P22:$Z22))," ")</f>
        <v>7</v>
      </c>
      <c r="R15" s="95">
        <f>IF('Species Range'!$T17&gt;0,IF(Current!$B22="NR","NR",RANK('Habitat score'!R22,'Habitat score'!$P22:$Z22))," ")</f>
        <v>3</v>
      </c>
      <c r="S15" s="95">
        <f>IF('Species Range'!$T17&gt;0,IF(Current!$B22="NR","NR",RANK('Habitat score'!S22,'Habitat score'!$P22:$Z22))," ")</f>
        <v>9</v>
      </c>
      <c r="T15" s="95">
        <f>IF('Species Range'!$T17&gt;0,IF(Current!$B22="NR","NR",RANK('Habitat score'!T22,'Habitat score'!$P22:$Z22))," ")</f>
        <v>10</v>
      </c>
      <c r="U15" s="95">
        <f>IF('Species Range'!$T17&gt;0,IF(Current!$B22="NR","NR",RANK('Habitat score'!U22,'Habitat score'!$P22:$Z22))," ")</f>
        <v>2</v>
      </c>
      <c r="V15" s="95">
        <f>IF('Species Range'!$T17&gt;0,IF(Current!$B22="NR","NR",RANK('Habitat score'!V22,'Habitat score'!$P22:$Z22))," ")</f>
        <v>4</v>
      </c>
      <c r="W15" s="95">
        <f>IF('Species Range'!$T17&gt;0,IF(Current!$B22="NR","NR",RANK('Habitat score'!W22,'Habitat score'!$P22:$Z22))," ")</f>
        <v>5</v>
      </c>
      <c r="X15" s="95">
        <f>IF('Species Range'!$T17&gt;0,IF(Current!$B22="NR","NR",RANK('Habitat score'!X22,'Habitat score'!$P22:$Z22))," ")</f>
        <v>8</v>
      </c>
      <c r="Y15" s="95">
        <f>IF('Species Range'!$T17&gt;0,IF(Current!$B22="NR","NR",RANK('Habitat score'!Y22,'Habitat score'!$P22:$Z22))," ")</f>
        <v>11</v>
      </c>
      <c r="Z15" s="95">
        <f>IF('Species Range'!$T17&gt;0,IF(Current!$B22="NR","NR",RANK('Habitat score'!Z22,'Habitat score'!$P22:$Z22))," ")</f>
        <v>6</v>
      </c>
    </row>
    <row r="16" spans="1:26" ht="16.5">
      <c r="A16" s="281" t="str">
        <f>IF(Current!A23&lt;&gt;"",Current!A23,"")</f>
        <v>Up 25 - Malheur Headwaters</v>
      </c>
      <c r="B16" s="90">
        <f>IF(Current!B23="NR","NR",IF('Species Range'!S18&gt;0,RANK('Habitat score'!B23,'Habitat score'!B$12:B$30,1),"NPC"))</f>
        <v>3</v>
      </c>
      <c r="C16" s="91">
        <f>IF('Species Range'!$S18&gt;0,IF(Current!$B23="NR","NR",RANK('Habitat score'!C23,'Habitat score'!$C23:$M23,1))," ")</f>
        <v>3</v>
      </c>
      <c r="D16" s="91">
        <f>IF('Species Range'!$S18&gt;0,IF(Current!$B23="NR","NR",RANK('Habitat score'!D23,'Habitat score'!$C23:$M23,1))," ")</f>
        <v>1</v>
      </c>
      <c r="E16" s="91">
        <f>IF('Species Range'!$S18&gt;0,IF(Current!$B23="NR","NR",RANK('Habitat score'!E23,'Habitat score'!$C23:$M23,1))," ")</f>
        <v>2</v>
      </c>
      <c r="F16" s="91">
        <f>IF('Species Range'!$S18&gt;0,IF(Current!$B23="NR","NR",RANK('Habitat score'!F23,'Habitat score'!$C23:$M23,1))," ")</f>
        <v>5</v>
      </c>
      <c r="G16" s="91">
        <f>IF('Species Range'!$S18&gt;0,IF(Current!$B23="NR","NR",RANK('Habitat score'!G23,'Habitat score'!$C23:$M23,1))," ")</f>
        <v>7</v>
      </c>
      <c r="H16" s="91">
        <f>IF('Species Range'!$S18&gt;0,IF(Current!$B23="NR","NR",RANK('Habitat score'!H23,'Habitat score'!$C23:$M23,1))," ")</f>
        <v>4</v>
      </c>
      <c r="I16" s="91">
        <f>IF('Species Range'!$S18&gt;0,IF(Current!$B23="NR","NR",RANK('Habitat score'!I23,'Habitat score'!$C23:$M23,1))," ")</f>
        <v>8</v>
      </c>
      <c r="J16" s="91">
        <f>IF('Species Range'!$S18&gt;0,IF(Current!$B23="NR","NR",RANK('Habitat score'!J23,'Habitat score'!$C23:$M23,1))," ")</f>
        <v>8</v>
      </c>
      <c r="K16" s="91">
        <f>IF('Species Range'!$S18&gt;0,IF(Current!$B23="NR","NR",RANK('Habitat score'!K23,'Habitat score'!$C23:$M23,1))," ")</f>
        <v>6</v>
      </c>
      <c r="L16" s="91">
        <f>IF('Species Range'!$S18&gt;0,IF(Current!$B23="NR","NR",RANK('Habitat score'!L23,'Habitat score'!$C23:$M23,1))," ")</f>
        <v>10</v>
      </c>
      <c r="M16" s="91">
        <f>IF('Species Range'!$S18&gt;0,IF(Current!$B23="NR","NR",RANK('Habitat score'!M23,'Habitat score'!$C23:$M23,1))," ")</f>
        <v>11</v>
      </c>
      <c r="N16" s="201"/>
      <c r="O16" s="94">
        <f>IF(Current!B23="NR","NR",IF('Species Range'!T18&gt;0,RANK('Habitat score'!O23,'Habitat score'!O$12:O$30),"NPR"))</f>
        <v>17</v>
      </c>
      <c r="P16" s="95">
        <f>IF('Species Range'!$T18&gt;0,IF(Current!$B23="NR","NR",RANK('Habitat score'!P23,'Habitat score'!$P23:$Z23))," ")</f>
        <v>1</v>
      </c>
      <c r="Q16" s="95">
        <f>IF('Species Range'!$T18&gt;0,IF(Current!$B23="NR","NR",RANK('Habitat score'!Q23,'Habitat score'!$P23:$Z23))," ")</f>
        <v>6</v>
      </c>
      <c r="R16" s="95">
        <f>IF('Species Range'!$T18&gt;0,IF(Current!$B23="NR","NR",RANK('Habitat score'!R23,'Habitat score'!$P23:$Z23))," ")</f>
        <v>3</v>
      </c>
      <c r="S16" s="95">
        <f>IF('Species Range'!$T18&gt;0,IF(Current!$B23="NR","NR",RANK('Habitat score'!S23,'Habitat score'!$P23:$Z23))," ")</f>
        <v>5</v>
      </c>
      <c r="T16" s="95">
        <f>IF('Species Range'!$T18&gt;0,IF(Current!$B23="NR","NR",RANK('Habitat score'!T23,'Habitat score'!$P23:$Z23))," ")</f>
        <v>2</v>
      </c>
      <c r="U16" s="95">
        <f>IF('Species Range'!$T18&gt;0,IF(Current!$B23="NR","NR",RANK('Habitat score'!U23,'Habitat score'!$P23:$Z23))," ")</f>
        <v>4</v>
      </c>
      <c r="V16" s="95">
        <f>IF('Species Range'!$T18&gt;0,IF(Current!$B23="NR","NR",RANK('Habitat score'!V23,'Habitat score'!$P23:$Z23))," ")</f>
        <v>6</v>
      </c>
      <c r="W16" s="95">
        <f>IF('Species Range'!$T18&gt;0,IF(Current!$B23="NR","NR",RANK('Habitat score'!W23,'Habitat score'!$P23:$Z23))," ")</f>
        <v>6</v>
      </c>
      <c r="X16" s="95">
        <f>IF('Species Range'!$T18&gt;0,IF(Current!$B23="NR","NR",RANK('Habitat score'!X23,'Habitat score'!$P23:$Z23))," ")</f>
        <v>6</v>
      </c>
      <c r="Y16" s="95">
        <f>IF('Species Range'!$T18&gt;0,IF(Current!$B23="NR","NR",RANK('Habitat score'!Y23,'Habitat score'!$P23:$Z23))," ")</f>
        <v>6</v>
      </c>
      <c r="Z16" s="95">
        <f>IF('Species Range'!$T18&gt;0,IF(Current!$B23="NR","NR",RANK('Habitat score'!Z23,'Habitat score'!$P23:$Z23))," ")</f>
        <v>6</v>
      </c>
    </row>
    <row r="17" spans="1:26" ht="16.5">
      <c r="A17" s="281" t="str">
        <f>IF(Current!A24&lt;&gt;"",Current!A24,"")</f>
        <v>N Fk 01 - N.Fk.Malheur, mouth to Beulah Res.</v>
      </c>
      <c r="B17" s="90" t="str">
        <f>IF(Current!B24="NR","NR",IF('Species Range'!S19&gt;0,RANK('Habitat score'!B24,'Habitat score'!B$12:B$30,1),"NPC"))</f>
        <v>NPC</v>
      </c>
      <c r="C17" s="91" t="str">
        <f>IF('Species Range'!$S19&gt;0,IF(Current!$B24="NR","NR",RANK('Habitat score'!C24,'Habitat score'!$C24:$M24,1))," ")</f>
        <v> </v>
      </c>
      <c r="D17" s="91" t="str">
        <f>IF('Species Range'!$S19&gt;0,IF(Current!$B24="NR","NR",RANK('Habitat score'!D24,'Habitat score'!$C24:$M24,1))," ")</f>
        <v> </v>
      </c>
      <c r="E17" s="91" t="str">
        <f>IF('Species Range'!$S19&gt;0,IF(Current!$B24="NR","NR",RANK('Habitat score'!E24,'Habitat score'!$C24:$M24,1))," ")</f>
        <v> </v>
      </c>
      <c r="F17" s="91" t="str">
        <f>IF('Species Range'!$S19&gt;0,IF(Current!$B24="NR","NR",RANK('Habitat score'!F24,'Habitat score'!$C24:$M24,1))," ")</f>
        <v> </v>
      </c>
      <c r="G17" s="91" t="str">
        <f>IF('Species Range'!$S19&gt;0,IF(Current!$B24="NR","NR",RANK('Habitat score'!G24,'Habitat score'!$C24:$M24,1))," ")</f>
        <v> </v>
      </c>
      <c r="H17" s="91" t="str">
        <f>IF('Species Range'!$S19&gt;0,IF(Current!$B24="NR","NR",RANK('Habitat score'!H24,'Habitat score'!$C24:$M24,1))," ")</f>
        <v> </v>
      </c>
      <c r="I17" s="91" t="str">
        <f>IF('Species Range'!$S19&gt;0,IF(Current!$B24="NR","NR",RANK('Habitat score'!I24,'Habitat score'!$C24:$M24,1))," ")</f>
        <v> </v>
      </c>
      <c r="J17" s="91" t="str">
        <f>IF('Species Range'!$S19&gt;0,IF(Current!$B24="NR","NR",RANK('Habitat score'!J24,'Habitat score'!$C24:$M24,1))," ")</f>
        <v> </v>
      </c>
      <c r="K17" s="91" t="str">
        <f>IF('Species Range'!$S19&gt;0,IF(Current!$B24="NR","NR",RANK('Habitat score'!K24,'Habitat score'!$C24:$M24,1))," ")</f>
        <v> </v>
      </c>
      <c r="L17" s="91" t="str">
        <f>IF('Species Range'!$S19&gt;0,IF(Current!$B24="NR","NR",RANK('Habitat score'!L24,'Habitat score'!$C24:$M24,1))," ")</f>
        <v> </v>
      </c>
      <c r="M17" s="91" t="str">
        <f>IF('Species Range'!$S19&gt;0,IF(Current!$B24="NR","NR",RANK('Habitat score'!M24,'Habitat score'!$C24:$M24,1))," ")</f>
        <v> </v>
      </c>
      <c r="N17" s="201"/>
      <c r="O17" s="94">
        <f>IF(Current!B24="NR","NR",IF('Species Range'!T19&gt;0,RANK('Habitat score'!O24,'Habitat score'!O$12:O$30),"NPR"))</f>
        <v>2</v>
      </c>
      <c r="P17" s="95">
        <f>IF('Species Range'!$T19&gt;0,IF(Current!$B24="NR","NR",RANK('Habitat score'!P24,'Habitat score'!$P24:$Z24))," ")</f>
        <v>3</v>
      </c>
      <c r="Q17" s="95">
        <f>IF('Species Range'!$T19&gt;0,IF(Current!$B24="NR","NR",RANK('Habitat score'!Q24,'Habitat score'!$P24:$Z24))," ")</f>
        <v>1</v>
      </c>
      <c r="R17" s="95">
        <f>IF('Species Range'!$T19&gt;0,IF(Current!$B24="NR","NR",RANK('Habitat score'!R24,'Habitat score'!$P24:$Z24))," ")</f>
        <v>4</v>
      </c>
      <c r="S17" s="95">
        <f>IF('Species Range'!$T19&gt;0,IF(Current!$B24="NR","NR",RANK('Habitat score'!S24,'Habitat score'!$P24:$Z24))," ")</f>
        <v>7</v>
      </c>
      <c r="T17" s="95">
        <f>IF('Species Range'!$T19&gt;0,IF(Current!$B24="NR","NR",RANK('Habitat score'!T24,'Habitat score'!$P24:$Z24))," ")</f>
        <v>6</v>
      </c>
      <c r="U17" s="95">
        <f>IF('Species Range'!$T19&gt;0,IF(Current!$B24="NR","NR",RANK('Habitat score'!U24,'Habitat score'!$P24:$Z24))," ")</f>
        <v>2</v>
      </c>
      <c r="V17" s="95">
        <f>IF('Species Range'!$T19&gt;0,IF(Current!$B24="NR","NR",RANK('Habitat score'!V24,'Habitat score'!$P24:$Z24))," ")</f>
        <v>8</v>
      </c>
      <c r="W17" s="95">
        <f>IF('Species Range'!$T19&gt;0,IF(Current!$B24="NR","NR",RANK('Habitat score'!W24,'Habitat score'!$P24:$Z24))," ")</f>
        <v>5</v>
      </c>
      <c r="X17" s="95">
        <f>IF('Species Range'!$T19&gt;0,IF(Current!$B24="NR","NR",RANK('Habitat score'!X24,'Habitat score'!$P24:$Z24))," ")</f>
        <v>11</v>
      </c>
      <c r="Y17" s="95">
        <f>IF('Species Range'!$T19&gt;0,IF(Current!$B24="NR","NR",RANK('Habitat score'!Y24,'Habitat score'!$P24:$Z24))," ")</f>
        <v>9</v>
      </c>
      <c r="Z17" s="95">
        <f>IF('Species Range'!$T19&gt;0,IF(Current!$B24="NR","NR",RANK('Habitat score'!Z24,'Habitat score'!$P24:$Z24))," ")</f>
        <v>9</v>
      </c>
    </row>
    <row r="18" spans="1:26" ht="16.5">
      <c r="A18" s="281" t="str">
        <f>IF(Current!A25&lt;&gt;"",Current!A25,"")</f>
        <v>N Fk 02 - Beulah Res.</v>
      </c>
      <c r="B18" s="90" t="str">
        <f>IF(Current!B25="NR","NR",IF('Species Range'!S20&gt;0,RANK('Habitat score'!B25,'Habitat score'!B$12:B$30,1),"NPC"))</f>
        <v>NR</v>
      </c>
      <c r="C18" s="91" t="str">
        <f>IF('Species Range'!$S20&gt;0,IF(Current!$B25="NR","NR",RANK('Habitat score'!C25,'Habitat score'!$C25:$M25,1))," ")</f>
        <v>NR</v>
      </c>
      <c r="D18" s="91" t="str">
        <f>IF('Species Range'!$S20&gt;0,IF(Current!$B25="NR","NR",RANK('Habitat score'!D25,'Habitat score'!$C25:$M25,1))," ")</f>
        <v>NR</v>
      </c>
      <c r="E18" s="91" t="str">
        <f>IF('Species Range'!$S20&gt;0,IF(Current!$B25="NR","NR",RANK('Habitat score'!E25,'Habitat score'!$C25:$M25,1))," ")</f>
        <v>NR</v>
      </c>
      <c r="F18" s="91" t="str">
        <f>IF('Species Range'!$S20&gt;0,IF(Current!$B25="NR","NR",RANK('Habitat score'!F25,'Habitat score'!$C25:$M25,1))," ")</f>
        <v>NR</v>
      </c>
      <c r="G18" s="91" t="str">
        <f>IF('Species Range'!$S20&gt;0,IF(Current!$B25="NR","NR",RANK('Habitat score'!G25,'Habitat score'!$C25:$M25,1))," ")</f>
        <v>NR</v>
      </c>
      <c r="H18" s="91" t="str">
        <f>IF('Species Range'!$S20&gt;0,IF(Current!$B25="NR","NR",RANK('Habitat score'!H25,'Habitat score'!$C25:$M25,1))," ")</f>
        <v>NR</v>
      </c>
      <c r="I18" s="91" t="str">
        <f>IF('Species Range'!$S20&gt;0,IF(Current!$B25="NR","NR",RANK('Habitat score'!I25,'Habitat score'!$C25:$M25,1))," ")</f>
        <v>NR</v>
      </c>
      <c r="J18" s="91" t="str">
        <f>IF('Species Range'!$S20&gt;0,IF(Current!$B25="NR","NR",RANK('Habitat score'!J25,'Habitat score'!$C25:$M25,1))," ")</f>
        <v>NR</v>
      </c>
      <c r="K18" s="91" t="str">
        <f>IF('Species Range'!$S20&gt;0,IF(Current!$B25="NR","NR",RANK('Habitat score'!K25,'Habitat score'!$C25:$M25,1))," ")</f>
        <v>NR</v>
      </c>
      <c r="L18" s="91" t="str">
        <f>IF('Species Range'!$S20&gt;0,IF(Current!$B25="NR","NR",RANK('Habitat score'!L25,'Habitat score'!$C25:$M25,1))," ")</f>
        <v>NR</v>
      </c>
      <c r="M18" s="91" t="str">
        <f>IF('Species Range'!$S20&gt;0,IF(Current!$B25="NR","NR",RANK('Habitat score'!M25,'Habitat score'!$C25:$M25,1))," ")</f>
        <v>NR</v>
      </c>
      <c r="N18" s="201"/>
      <c r="O18" s="94" t="str">
        <f>IF(Current!B25="NR","NR",IF('Species Range'!T20&gt;0,RANK('Habitat score'!O25,'Habitat score'!O$12:O$30),"NPR"))</f>
        <v>NR</v>
      </c>
      <c r="P18" s="95" t="str">
        <f>IF('Species Range'!$T20&gt;0,IF(Current!$B25="NR","NR",RANK('Habitat score'!P25,'Habitat score'!$P25:$Z25))," ")</f>
        <v>NR</v>
      </c>
      <c r="Q18" s="95" t="str">
        <f>IF('Species Range'!$T20&gt;0,IF(Current!$B25="NR","NR",RANK('Habitat score'!Q25,'Habitat score'!$P25:$Z25))," ")</f>
        <v>NR</v>
      </c>
      <c r="R18" s="95" t="str">
        <f>IF('Species Range'!$T20&gt;0,IF(Current!$B25="NR","NR",RANK('Habitat score'!R25,'Habitat score'!$P25:$Z25))," ")</f>
        <v>NR</v>
      </c>
      <c r="S18" s="95" t="str">
        <f>IF('Species Range'!$T20&gt;0,IF(Current!$B25="NR","NR",RANK('Habitat score'!S25,'Habitat score'!$P25:$Z25))," ")</f>
        <v>NR</v>
      </c>
      <c r="T18" s="95" t="str">
        <f>IF('Species Range'!$T20&gt;0,IF(Current!$B25="NR","NR",RANK('Habitat score'!T25,'Habitat score'!$P25:$Z25))," ")</f>
        <v>NR</v>
      </c>
      <c r="U18" s="95" t="str">
        <f>IF('Species Range'!$T20&gt;0,IF(Current!$B25="NR","NR",RANK('Habitat score'!U25,'Habitat score'!$P25:$Z25))," ")</f>
        <v>NR</v>
      </c>
      <c r="V18" s="95" t="str">
        <f>IF('Species Range'!$T20&gt;0,IF(Current!$B25="NR","NR",RANK('Habitat score'!V25,'Habitat score'!$P25:$Z25))," ")</f>
        <v>NR</v>
      </c>
      <c r="W18" s="95" t="str">
        <f>IF('Species Range'!$T20&gt;0,IF(Current!$B25="NR","NR",RANK('Habitat score'!W25,'Habitat score'!$P25:$Z25))," ")</f>
        <v>NR</v>
      </c>
      <c r="X18" s="95" t="str">
        <f>IF('Species Range'!$T20&gt;0,IF(Current!$B25="NR","NR",RANK('Habitat score'!X25,'Habitat score'!$P25:$Z25))," ")</f>
        <v>NR</v>
      </c>
      <c r="Y18" s="95" t="str">
        <f>IF('Species Range'!$T20&gt;0,IF(Current!$B25="NR","NR",RANK('Habitat score'!Y25,'Habitat score'!$P25:$Z25))," ")</f>
        <v>NR</v>
      </c>
      <c r="Z18" s="95" t="str">
        <f>IF('Species Range'!$T20&gt;0,IF(Current!$B25="NR","NR",RANK('Habitat score'!Z25,'Habitat score'!$P25:$Z25))," ")</f>
        <v>NR</v>
      </c>
    </row>
    <row r="19" spans="1:26" ht="16.5">
      <c r="A19" s="281" t="str">
        <f>IF(Current!A26&lt;&gt;"",Current!A26,"")</f>
        <v>N Fk 03 - N.Fk.Malheur, Beulah to Little Malheur</v>
      </c>
      <c r="B19" s="90">
        <f>IF(Current!B26="NR","NR",IF('Species Range'!S21&gt;0,RANK('Habitat score'!B26,'Habitat score'!B$12:B$30,1),"NPC"))</f>
        <v>8</v>
      </c>
      <c r="C19" s="91">
        <f>IF('Species Range'!$S21&gt;0,IF(Current!$B26="NR","NR",RANK('Habitat score'!C26,'Habitat score'!$C26:$M26,1))," ")</f>
        <v>7</v>
      </c>
      <c r="D19" s="91">
        <f>IF('Species Range'!$S21&gt;0,IF(Current!$B26="NR","NR",RANK('Habitat score'!D26,'Habitat score'!$C26:$M26,1))," ")</f>
        <v>1</v>
      </c>
      <c r="E19" s="91">
        <f>IF('Species Range'!$S21&gt;0,IF(Current!$B26="NR","NR",RANK('Habitat score'!E26,'Habitat score'!$C26:$M26,1))," ")</f>
        <v>6</v>
      </c>
      <c r="F19" s="91">
        <f>IF('Species Range'!$S21&gt;0,IF(Current!$B26="NR","NR",RANK('Habitat score'!F26,'Habitat score'!$C26:$M26,1))," ")</f>
        <v>9</v>
      </c>
      <c r="G19" s="91">
        <f>IF('Species Range'!$S21&gt;0,IF(Current!$B26="NR","NR",RANK('Habitat score'!G26,'Habitat score'!$C26:$M26,1))," ")</f>
        <v>5</v>
      </c>
      <c r="H19" s="91">
        <f>IF('Species Range'!$S21&gt;0,IF(Current!$B26="NR","NR",RANK('Habitat score'!H26,'Habitat score'!$C26:$M26,1))," ")</f>
        <v>8</v>
      </c>
      <c r="I19" s="91">
        <f>IF('Species Range'!$S21&gt;0,IF(Current!$B26="NR","NR",RANK('Habitat score'!I26,'Habitat score'!$C26:$M26,1))," ")</f>
        <v>10</v>
      </c>
      <c r="J19" s="91">
        <f>IF('Species Range'!$S21&gt;0,IF(Current!$B26="NR","NR",RANK('Habitat score'!J26,'Habitat score'!$C26:$M26,1))," ")</f>
        <v>4</v>
      </c>
      <c r="K19" s="91">
        <f>IF('Species Range'!$S21&gt;0,IF(Current!$B26="NR","NR",RANK('Habitat score'!K26,'Habitat score'!$C26:$M26,1))," ")</f>
        <v>11</v>
      </c>
      <c r="L19" s="91">
        <f>IF('Species Range'!$S21&gt;0,IF(Current!$B26="NR","NR",RANK('Habitat score'!L26,'Habitat score'!$C26:$M26,1))," ")</f>
        <v>3</v>
      </c>
      <c r="M19" s="91">
        <f>IF('Species Range'!$S21&gt;0,IF(Current!$B26="NR","NR",RANK('Habitat score'!M26,'Habitat score'!$C26:$M26,1))," ")</f>
        <v>2</v>
      </c>
      <c r="N19" s="201"/>
      <c r="O19" s="94">
        <f>IF(Current!B26="NR","NR",IF('Species Range'!T21&gt;0,RANK('Habitat score'!O26,'Habitat score'!O$12:O$30),"NPR"))</f>
        <v>4</v>
      </c>
      <c r="P19" s="95">
        <f>IF('Species Range'!$T21&gt;0,IF(Current!$B26="NR","NR",RANK('Habitat score'!P26,'Habitat score'!$P26:$Z26))," ")</f>
        <v>3</v>
      </c>
      <c r="Q19" s="95">
        <f>IF('Species Range'!$T21&gt;0,IF(Current!$B26="NR","NR",RANK('Habitat score'!Q26,'Habitat score'!$P26:$Z26))," ")</f>
        <v>4</v>
      </c>
      <c r="R19" s="95">
        <f>IF('Species Range'!$T21&gt;0,IF(Current!$B26="NR","NR",RANK('Habitat score'!R26,'Habitat score'!$P26:$Z26))," ")</f>
        <v>1</v>
      </c>
      <c r="S19" s="95">
        <f>IF('Species Range'!$T21&gt;0,IF(Current!$B26="NR","NR",RANK('Habitat score'!S26,'Habitat score'!$P26:$Z26))," ")</f>
        <v>5</v>
      </c>
      <c r="T19" s="95">
        <f>IF('Species Range'!$T21&gt;0,IF(Current!$B26="NR","NR",RANK('Habitat score'!T26,'Habitat score'!$P26:$Z26))," ")</f>
        <v>10</v>
      </c>
      <c r="U19" s="95">
        <f>IF('Species Range'!$T21&gt;0,IF(Current!$B26="NR","NR",RANK('Habitat score'!U26,'Habitat score'!$P26:$Z26))," ")</f>
        <v>2</v>
      </c>
      <c r="V19" s="95">
        <f>IF('Species Range'!$T21&gt;0,IF(Current!$B26="NR","NR",RANK('Habitat score'!V26,'Habitat score'!$P26:$Z26))," ")</f>
        <v>6</v>
      </c>
      <c r="W19" s="95">
        <f>IF('Species Range'!$T21&gt;0,IF(Current!$B26="NR","NR",RANK('Habitat score'!W26,'Habitat score'!$P26:$Z26))," ")</f>
        <v>9</v>
      </c>
      <c r="X19" s="95">
        <f>IF('Species Range'!$T21&gt;0,IF(Current!$B26="NR","NR",RANK('Habitat score'!X26,'Habitat score'!$P26:$Z26))," ")</f>
        <v>7</v>
      </c>
      <c r="Y19" s="95">
        <f>IF('Species Range'!$T21&gt;0,IF(Current!$B26="NR","NR",RANK('Habitat score'!Y26,'Habitat score'!$P26:$Z26))," ")</f>
        <v>11</v>
      </c>
      <c r="Z19" s="95">
        <f>IF('Species Range'!$T21&gt;0,IF(Current!$B26="NR","NR",RANK('Habitat score'!Z26,'Habitat score'!$P26:$Z26))," ")</f>
        <v>8</v>
      </c>
    </row>
    <row r="20" spans="1:26" ht="16.5">
      <c r="A20" s="281" t="str">
        <f>IF(Current!A27&lt;&gt;"",Current!A27,"")</f>
        <v>N Fk 04 - N.Fk.Malheur, Little Malheur to Elk Ck</v>
      </c>
      <c r="B20" s="90">
        <f>IF(Current!B27="NR","NR",IF('Species Range'!S22&gt;0,RANK('Habitat score'!B27,'Habitat score'!B$12:B$30,1),"NPC"))</f>
        <v>6</v>
      </c>
      <c r="C20" s="91">
        <f>IF('Species Range'!$S22&gt;0,IF(Current!$B27="NR","NR",RANK('Habitat score'!C27,'Habitat score'!$C27:$M27,1))," ")</f>
        <v>4</v>
      </c>
      <c r="D20" s="91">
        <f>IF('Species Range'!$S22&gt;0,IF(Current!$B27="NR","NR",RANK('Habitat score'!D27,'Habitat score'!$C27:$M27,1))," ")</f>
        <v>1</v>
      </c>
      <c r="E20" s="91">
        <f>IF('Species Range'!$S22&gt;0,IF(Current!$B27="NR","NR",RANK('Habitat score'!E27,'Habitat score'!$C27:$M27,1))," ")</f>
        <v>3</v>
      </c>
      <c r="F20" s="91">
        <f>IF('Species Range'!$S22&gt;0,IF(Current!$B27="NR","NR",RANK('Habitat score'!F27,'Habitat score'!$C27:$M27,1))," ")</f>
        <v>10</v>
      </c>
      <c r="G20" s="91">
        <f>IF('Species Range'!$S22&gt;0,IF(Current!$B27="NR","NR",RANK('Habitat score'!G27,'Habitat score'!$C27:$M27,1))," ")</f>
        <v>7</v>
      </c>
      <c r="H20" s="91">
        <f>IF('Species Range'!$S22&gt;0,IF(Current!$B27="NR","NR",RANK('Habitat score'!H27,'Habitat score'!$C27:$M27,1))," ")</f>
        <v>2</v>
      </c>
      <c r="I20" s="91">
        <f>IF('Species Range'!$S22&gt;0,IF(Current!$B27="NR","NR",RANK('Habitat score'!I27,'Habitat score'!$C27:$M27,1))," ")</f>
        <v>9</v>
      </c>
      <c r="J20" s="91">
        <f>IF('Species Range'!$S22&gt;0,IF(Current!$B27="NR","NR",RANK('Habitat score'!J27,'Habitat score'!$C27:$M27,1))," ")</f>
        <v>8</v>
      </c>
      <c r="K20" s="91">
        <f>IF('Species Range'!$S22&gt;0,IF(Current!$B27="NR","NR",RANK('Habitat score'!K27,'Habitat score'!$C27:$M27,1))," ")</f>
        <v>11</v>
      </c>
      <c r="L20" s="91">
        <f>IF('Species Range'!$S22&gt;0,IF(Current!$B27="NR","NR",RANK('Habitat score'!L27,'Habitat score'!$C27:$M27,1))," ")</f>
        <v>5</v>
      </c>
      <c r="M20" s="91">
        <f>IF('Species Range'!$S22&gt;0,IF(Current!$B27="NR","NR",RANK('Habitat score'!M27,'Habitat score'!$C27:$M27,1))," ")</f>
        <v>5</v>
      </c>
      <c r="N20" s="201"/>
      <c r="O20" s="94">
        <f>IF(Current!B27="NR","NR",IF('Species Range'!T22&gt;0,RANK('Habitat score'!O27,'Habitat score'!O$12:O$30),"NPR"))</f>
        <v>14</v>
      </c>
      <c r="P20" s="95">
        <f>IF('Species Range'!$T22&gt;0,IF(Current!$B27="NR","NR",RANK('Habitat score'!P27,'Habitat score'!$P27:$Z27))," ")</f>
        <v>3</v>
      </c>
      <c r="Q20" s="95">
        <f>IF('Species Range'!$T22&gt;0,IF(Current!$B27="NR","NR",RANK('Habitat score'!Q27,'Habitat score'!$P27:$Z27))," ")</f>
        <v>5</v>
      </c>
      <c r="R20" s="95">
        <f>IF('Species Range'!$T22&gt;0,IF(Current!$B27="NR","NR",RANK('Habitat score'!R27,'Habitat score'!$P27:$Z27))," ")</f>
        <v>2</v>
      </c>
      <c r="S20" s="95">
        <f>IF('Species Range'!$T22&gt;0,IF(Current!$B27="NR","NR",RANK('Habitat score'!S27,'Habitat score'!$P27:$Z27))," ")</f>
        <v>1</v>
      </c>
      <c r="T20" s="95">
        <f>IF('Species Range'!$T22&gt;0,IF(Current!$B27="NR","NR",RANK('Habitat score'!T27,'Habitat score'!$P27:$Z27))," ")</f>
        <v>6</v>
      </c>
      <c r="U20" s="95">
        <f>IF('Species Range'!$T22&gt;0,IF(Current!$B27="NR","NR",RANK('Habitat score'!U27,'Habitat score'!$P27:$Z27))," ")</f>
        <v>9</v>
      </c>
      <c r="V20" s="95">
        <f>IF('Species Range'!$T22&gt;0,IF(Current!$B27="NR","NR",RANK('Habitat score'!V27,'Habitat score'!$P27:$Z27))," ")</f>
        <v>4</v>
      </c>
      <c r="W20" s="95">
        <f>IF('Species Range'!$T22&gt;0,IF(Current!$B27="NR","NR",RANK('Habitat score'!W27,'Habitat score'!$P27:$Z27))," ")</f>
        <v>8</v>
      </c>
      <c r="X20" s="95">
        <f>IF('Species Range'!$T22&gt;0,IF(Current!$B27="NR","NR",RANK('Habitat score'!X27,'Habitat score'!$P27:$Z27))," ")</f>
        <v>7</v>
      </c>
      <c r="Y20" s="95">
        <f>IF('Species Range'!$T22&gt;0,IF(Current!$B27="NR","NR",RANK('Habitat score'!Y27,'Habitat score'!$P27:$Z27))," ")</f>
        <v>10</v>
      </c>
      <c r="Z20" s="95">
        <f>IF('Species Range'!$T22&gt;0,IF(Current!$B27="NR","NR",RANK('Habitat score'!Z27,'Habitat score'!$P27:$Z27))," ")</f>
        <v>10</v>
      </c>
    </row>
    <row r="21" spans="1:26" ht="16.5">
      <c r="A21" s="281" t="str">
        <f>IF(Current!A28&lt;&gt;"",Current!A28,"")</f>
        <v>N Fk 05 - Lower Crane Ck / Little Crane Ck</v>
      </c>
      <c r="B21" s="90">
        <f>IF(Current!B28="NR","NR",IF('Species Range'!S23&gt;0,RANK('Habitat score'!B28,'Habitat score'!B$12:B$30,1),"NPC"))</f>
        <v>2</v>
      </c>
      <c r="C21" s="91">
        <f>IF('Species Range'!$S23&gt;0,IF(Current!$B28="NR","NR",RANK('Habitat score'!C28,'Habitat score'!$C28:$M28,1))," ")</f>
        <v>2</v>
      </c>
      <c r="D21" s="91">
        <f>IF('Species Range'!$S23&gt;0,IF(Current!$B28="NR","NR",RANK('Habitat score'!D28,'Habitat score'!$C28:$M28,1))," ")</f>
        <v>1</v>
      </c>
      <c r="E21" s="91">
        <f>IF('Species Range'!$S23&gt;0,IF(Current!$B28="NR","NR",RANK('Habitat score'!E28,'Habitat score'!$C28:$M28,1))," ")</f>
        <v>3</v>
      </c>
      <c r="F21" s="91">
        <f>IF('Species Range'!$S23&gt;0,IF(Current!$B28="NR","NR",RANK('Habitat score'!F28,'Habitat score'!$C28:$M28,1))," ")</f>
        <v>5</v>
      </c>
      <c r="G21" s="91">
        <f>IF('Species Range'!$S23&gt;0,IF(Current!$B28="NR","NR",RANK('Habitat score'!G28,'Habitat score'!$C28:$M28,1))," ")</f>
        <v>7</v>
      </c>
      <c r="H21" s="91">
        <f>IF('Species Range'!$S23&gt;0,IF(Current!$B28="NR","NR",RANK('Habitat score'!H28,'Habitat score'!$C28:$M28,1))," ")</f>
        <v>4</v>
      </c>
      <c r="I21" s="91">
        <f>IF('Species Range'!$S23&gt;0,IF(Current!$B28="NR","NR",RANK('Habitat score'!I28,'Habitat score'!$C28:$M28,1))," ")</f>
        <v>9</v>
      </c>
      <c r="J21" s="91">
        <f>IF('Species Range'!$S23&gt;0,IF(Current!$B28="NR","NR",RANK('Habitat score'!J28,'Habitat score'!$C28:$M28,1))," ")</f>
        <v>7</v>
      </c>
      <c r="K21" s="91">
        <f>IF('Species Range'!$S23&gt;0,IF(Current!$B28="NR","NR",RANK('Habitat score'!K28,'Habitat score'!$C28:$M28,1))," ")</f>
        <v>6</v>
      </c>
      <c r="L21" s="91">
        <f>IF('Species Range'!$S23&gt;0,IF(Current!$B28="NR","NR",RANK('Habitat score'!L28,'Habitat score'!$C28:$M28,1))," ")</f>
        <v>10</v>
      </c>
      <c r="M21" s="91">
        <f>IF('Species Range'!$S23&gt;0,IF(Current!$B28="NR","NR",RANK('Habitat score'!M28,'Habitat score'!$C28:$M28,1))," ")</f>
        <v>11</v>
      </c>
      <c r="N21" s="201"/>
      <c r="O21" s="94">
        <f>IF(Current!B28="NR","NR",IF('Species Range'!T23&gt;0,RANK('Habitat score'!O28,'Habitat score'!O$12:O$30),"NPR"))</f>
        <v>15</v>
      </c>
      <c r="P21" s="95">
        <f>IF('Species Range'!$T23&gt;0,IF(Current!$B28="NR","NR",RANK('Habitat score'!P28,'Habitat score'!$P28:$Z28))," ")</f>
        <v>3</v>
      </c>
      <c r="Q21" s="95">
        <f>IF('Species Range'!$T23&gt;0,IF(Current!$B28="NR","NR",RANK('Habitat score'!Q28,'Habitat score'!$P28:$Z28))," ")</f>
        <v>2</v>
      </c>
      <c r="R21" s="95">
        <f>IF('Species Range'!$T23&gt;0,IF(Current!$B28="NR","NR",RANK('Habitat score'!R28,'Habitat score'!$P28:$Z28))," ")</f>
        <v>1</v>
      </c>
      <c r="S21" s="95">
        <f>IF('Species Range'!$T23&gt;0,IF(Current!$B28="NR","NR",RANK('Habitat score'!S28,'Habitat score'!$P28:$Z28))," ")</f>
        <v>5</v>
      </c>
      <c r="T21" s="95">
        <f>IF('Species Range'!$T23&gt;0,IF(Current!$B28="NR","NR",RANK('Habitat score'!T28,'Habitat score'!$P28:$Z28))," ")</f>
        <v>4</v>
      </c>
      <c r="U21" s="95">
        <f>IF('Species Range'!$T23&gt;0,IF(Current!$B28="NR","NR",RANK('Habitat score'!U28,'Habitat score'!$P28:$Z28))," ")</f>
        <v>6</v>
      </c>
      <c r="V21" s="95">
        <f>IF('Species Range'!$T23&gt;0,IF(Current!$B28="NR","NR",RANK('Habitat score'!V28,'Habitat score'!$P28:$Z28))," ")</f>
        <v>6</v>
      </c>
      <c r="W21" s="95">
        <f>IF('Species Range'!$T23&gt;0,IF(Current!$B28="NR","NR",RANK('Habitat score'!W28,'Habitat score'!$P28:$Z28))," ")</f>
        <v>6</v>
      </c>
      <c r="X21" s="95">
        <f>IF('Species Range'!$T23&gt;0,IF(Current!$B28="NR","NR",RANK('Habitat score'!X28,'Habitat score'!$P28:$Z28))," ")</f>
        <v>6</v>
      </c>
      <c r="Y21" s="95">
        <f>IF('Species Range'!$T23&gt;0,IF(Current!$B28="NR","NR",RANK('Habitat score'!Y28,'Habitat score'!$P28:$Z28))," ")</f>
        <v>6</v>
      </c>
      <c r="Z21" s="95">
        <f>IF('Species Range'!$T23&gt;0,IF(Current!$B28="NR","NR",RANK('Habitat score'!Z28,'Habitat score'!$P28:$Z28))," ")</f>
        <v>6</v>
      </c>
    </row>
    <row r="22" spans="1:26" ht="16.5">
      <c r="A22" s="281" t="str">
        <f>IF(Current!A29&lt;&gt;"",Current!A29,"")</f>
        <v>N Fk 06 - Crane Ck Tribs</v>
      </c>
      <c r="B22" s="90" t="str">
        <f>IF(Current!B29="NR","NR",IF('Species Range'!S24&gt;0,RANK('Habitat score'!B29,'Habitat score'!B$12:B$30,1),"NPC"))</f>
        <v>NPC</v>
      </c>
      <c r="C22" s="91" t="str">
        <f>IF('Species Range'!$S24&gt;0,IF(Current!$B29="NR","NR",RANK('Habitat score'!C29,'Habitat score'!$C29:$M29,1))," ")</f>
        <v> </v>
      </c>
      <c r="D22" s="91" t="str">
        <f>IF('Species Range'!$S24&gt;0,IF(Current!$B29="NR","NR",RANK('Habitat score'!D29,'Habitat score'!$C29:$M29,1))," ")</f>
        <v> </v>
      </c>
      <c r="E22" s="91" t="str">
        <f>IF('Species Range'!$S24&gt;0,IF(Current!$B29="NR","NR",RANK('Habitat score'!E29,'Habitat score'!$C29:$M29,1))," ")</f>
        <v> </v>
      </c>
      <c r="F22" s="91" t="str">
        <f>IF('Species Range'!$S24&gt;0,IF(Current!$B29="NR","NR",RANK('Habitat score'!F29,'Habitat score'!$C29:$M29,1))," ")</f>
        <v> </v>
      </c>
      <c r="G22" s="91" t="str">
        <f>IF('Species Range'!$S24&gt;0,IF(Current!$B29="NR","NR",RANK('Habitat score'!G29,'Habitat score'!$C29:$M29,1))," ")</f>
        <v> </v>
      </c>
      <c r="H22" s="91" t="str">
        <f>IF('Species Range'!$S24&gt;0,IF(Current!$B29="NR","NR",RANK('Habitat score'!H29,'Habitat score'!$C29:$M29,1))," ")</f>
        <v> </v>
      </c>
      <c r="I22" s="91" t="str">
        <f>IF('Species Range'!$S24&gt;0,IF(Current!$B29="NR","NR",RANK('Habitat score'!I29,'Habitat score'!$C29:$M29,1))," ")</f>
        <v> </v>
      </c>
      <c r="J22" s="91" t="str">
        <f>IF('Species Range'!$S24&gt;0,IF(Current!$B29="NR","NR",RANK('Habitat score'!J29,'Habitat score'!$C29:$M29,1))," ")</f>
        <v> </v>
      </c>
      <c r="K22" s="91" t="str">
        <f>IF('Species Range'!$S24&gt;0,IF(Current!$B29="NR","NR",RANK('Habitat score'!K29,'Habitat score'!$C29:$M29,1))," ")</f>
        <v> </v>
      </c>
      <c r="L22" s="91" t="str">
        <f>IF('Species Range'!$S24&gt;0,IF(Current!$B29="NR","NR",RANK('Habitat score'!L29,'Habitat score'!$C29:$M29,1))," ")</f>
        <v> </v>
      </c>
      <c r="M22" s="91" t="str">
        <f>IF('Species Range'!$S24&gt;0,IF(Current!$B29="NR","NR",RANK('Habitat score'!M29,'Habitat score'!$C29:$M29,1))," ")</f>
        <v> </v>
      </c>
      <c r="N22" s="201"/>
      <c r="O22" s="94">
        <f>IF(Current!B29="NR","NR",IF('Species Range'!T24&gt;0,RANK('Habitat score'!O29,'Habitat score'!O$12:O$30),"NPR"))</f>
        <v>10</v>
      </c>
      <c r="P22" s="95">
        <f>IF('Species Range'!$T24&gt;0,IF(Current!$B29="NR","NR",RANK('Habitat score'!P29,'Habitat score'!$P29:$Z29))," ")</f>
        <v>1</v>
      </c>
      <c r="Q22" s="95">
        <f>IF('Species Range'!$T24&gt;0,IF(Current!$B29="NR","NR",RANK('Habitat score'!Q29,'Habitat score'!$P29:$Z29))," ")</f>
        <v>3</v>
      </c>
      <c r="R22" s="95">
        <f>IF('Species Range'!$T24&gt;0,IF(Current!$B29="NR","NR",RANK('Habitat score'!R29,'Habitat score'!$P29:$Z29))," ")</f>
        <v>2</v>
      </c>
      <c r="S22" s="95">
        <f>IF('Species Range'!$T24&gt;0,IF(Current!$B29="NR","NR",RANK('Habitat score'!S29,'Habitat score'!$P29:$Z29))," ")</f>
        <v>5</v>
      </c>
      <c r="T22" s="95">
        <f>IF('Species Range'!$T24&gt;0,IF(Current!$B29="NR","NR",RANK('Habitat score'!T29,'Habitat score'!$P29:$Z29))," ")</f>
        <v>9</v>
      </c>
      <c r="U22" s="95">
        <f>IF('Species Range'!$T24&gt;0,IF(Current!$B29="NR","NR",RANK('Habitat score'!U29,'Habitat score'!$P29:$Z29))," ")</f>
        <v>8</v>
      </c>
      <c r="V22" s="95">
        <f>IF('Species Range'!$T24&gt;0,IF(Current!$B29="NR","NR",RANK('Habitat score'!V29,'Habitat score'!$P29:$Z29))," ")</f>
        <v>4</v>
      </c>
      <c r="W22" s="95">
        <f>IF('Species Range'!$T24&gt;0,IF(Current!$B29="NR","NR",RANK('Habitat score'!W29,'Habitat score'!$P29:$Z29))," ")</f>
        <v>7</v>
      </c>
      <c r="X22" s="95">
        <f>IF('Species Range'!$T24&gt;0,IF(Current!$B29="NR","NR",RANK('Habitat score'!X29,'Habitat score'!$P29:$Z29))," ")</f>
        <v>6</v>
      </c>
      <c r="Y22" s="95">
        <f>IF('Species Range'!$T24&gt;0,IF(Current!$B29="NR","NR",RANK('Habitat score'!Y29,'Habitat score'!$P29:$Z29))," ")</f>
        <v>10</v>
      </c>
      <c r="Z22" s="95">
        <f>IF('Species Range'!$T24&gt;0,IF(Current!$B29="NR","NR",RANK('Habitat score'!Z29,'Habitat score'!$P29:$Z29))," ")</f>
        <v>10</v>
      </c>
    </row>
    <row r="23" spans="1:26" ht="16.5">
      <c r="A23" s="281" t="str">
        <f>IF(Current!A30&lt;&gt;"",Current!A30,"")</f>
        <v>N Fk 08 - N.Fk.Malheur headwaters &amp; tribs</v>
      </c>
      <c r="B23" s="90">
        <f>IF(Current!B30="NR","NR",IF('Species Range'!S25&gt;0,RANK('Habitat score'!B30,'Habitat score'!B$12:B$30,1),"NPC"))</f>
        <v>1</v>
      </c>
      <c r="C23" s="91">
        <f>IF('Species Range'!$S25&gt;0,IF(Current!$B30="NR","NR",RANK('Habitat score'!C30,'Habitat score'!$C30:$M30,1))," ")</f>
        <v>4</v>
      </c>
      <c r="D23" s="91">
        <f>IF('Species Range'!$S25&gt;0,IF(Current!$B30="NR","NR",RANK('Habitat score'!D30,'Habitat score'!$C30:$M30,1))," ")</f>
        <v>2</v>
      </c>
      <c r="E23" s="91">
        <f>IF('Species Range'!$S25&gt;0,IF(Current!$B30="NR","NR",RANK('Habitat score'!E30,'Habitat score'!$C30:$M30,1))," ")</f>
        <v>1</v>
      </c>
      <c r="F23" s="91">
        <f>IF('Species Range'!$S25&gt;0,IF(Current!$B30="NR","NR",RANK('Habitat score'!F30,'Habitat score'!$C30:$M30,1))," ")</f>
        <v>5</v>
      </c>
      <c r="G23" s="91">
        <f>IF('Species Range'!$S25&gt;0,IF(Current!$B30="NR","NR",RANK('Habitat score'!G30,'Habitat score'!$C30:$M30,1))," ")</f>
        <v>6</v>
      </c>
      <c r="H23" s="91">
        <f>IF('Species Range'!$S25&gt;0,IF(Current!$B30="NR","NR",RANK('Habitat score'!H30,'Habitat score'!$C30:$M30,1))," ")</f>
        <v>3</v>
      </c>
      <c r="I23" s="91">
        <f>IF('Species Range'!$S25&gt;0,IF(Current!$B30="NR","NR",RANK('Habitat score'!I30,'Habitat score'!$C30:$M30,1))," ")</f>
        <v>9</v>
      </c>
      <c r="J23" s="91">
        <f>IF('Species Range'!$S25&gt;0,IF(Current!$B30="NR","NR",RANK('Habitat score'!J30,'Habitat score'!$C30:$M30,1))," ")</f>
        <v>8</v>
      </c>
      <c r="K23" s="91">
        <f>IF('Species Range'!$S25&gt;0,IF(Current!$B30="NR","NR",RANK('Habitat score'!K30,'Habitat score'!$C30:$M30,1))," ")</f>
        <v>7</v>
      </c>
      <c r="L23" s="91">
        <f>IF('Species Range'!$S25&gt;0,IF(Current!$B30="NR","NR",RANK('Habitat score'!L30,'Habitat score'!$C30:$M30,1))," ")</f>
        <v>10</v>
      </c>
      <c r="M23" s="91">
        <f>IF('Species Range'!$S25&gt;0,IF(Current!$B30="NR","NR",RANK('Habitat score'!M30,'Habitat score'!$C30:$M30,1))," ")</f>
        <v>11</v>
      </c>
      <c r="N23" s="201"/>
      <c r="O23" s="94">
        <f>IF(Current!B30="NR","NR",IF('Species Range'!T25&gt;0,RANK('Habitat score'!O30,'Habitat score'!O$12:O$30),"NPR"))</f>
        <v>16</v>
      </c>
      <c r="P23" s="95">
        <f>IF('Species Range'!$T25&gt;0,IF(Current!$B30="NR","NR",RANK('Habitat score'!P30,'Habitat score'!$P30:$Z30))," ")</f>
        <v>2</v>
      </c>
      <c r="Q23" s="95">
        <f>IF('Species Range'!$T25&gt;0,IF(Current!$B30="NR","NR",RANK('Habitat score'!Q30,'Habitat score'!$P30:$Z30))," ")</f>
        <v>1</v>
      </c>
      <c r="R23" s="95">
        <f>IF('Species Range'!$T25&gt;0,IF(Current!$B30="NR","NR",RANK('Habitat score'!R30,'Habitat score'!$P30:$Z30))," ")</f>
        <v>3</v>
      </c>
      <c r="S23" s="95">
        <f>IF('Species Range'!$T25&gt;0,IF(Current!$B30="NR","NR",RANK('Habitat score'!S30,'Habitat score'!$P30:$Z30))," ")</f>
        <v>4</v>
      </c>
      <c r="T23" s="95">
        <f>IF('Species Range'!$T25&gt;0,IF(Current!$B30="NR","NR",RANK('Habitat score'!T30,'Habitat score'!$P30:$Z30))," ")</f>
        <v>6</v>
      </c>
      <c r="U23" s="95">
        <f>IF('Species Range'!$T25&gt;0,IF(Current!$B30="NR","NR",RANK('Habitat score'!U30,'Habitat score'!$P30:$Z30))," ")</f>
        <v>5</v>
      </c>
      <c r="V23" s="95">
        <f>IF('Species Range'!$T25&gt;0,IF(Current!$B30="NR","NR",RANK('Habitat score'!V30,'Habitat score'!$P30:$Z30))," ")</f>
        <v>8</v>
      </c>
      <c r="W23" s="95">
        <f>IF('Species Range'!$T25&gt;0,IF(Current!$B30="NR","NR",RANK('Habitat score'!W30,'Habitat score'!$P30:$Z30))," ")</f>
        <v>7</v>
      </c>
      <c r="X23" s="95">
        <f>IF('Species Range'!$T25&gt;0,IF(Current!$B30="NR","NR",RANK('Habitat score'!X30,'Habitat score'!$P30:$Z30))," ")</f>
        <v>8</v>
      </c>
      <c r="Y23" s="95">
        <f>IF('Species Range'!$T25&gt;0,IF(Current!$B30="NR","NR",RANK('Habitat score'!Y30,'Habitat score'!$P30:$Z30))," ")</f>
        <v>8</v>
      </c>
      <c r="Z23" s="95">
        <f>IF('Species Range'!$T25&gt;0,IF(Current!$B30="NR","NR",RANK('Habitat score'!Z30,'Habitat score'!$P30:$Z30))," ")</f>
        <v>8</v>
      </c>
    </row>
  </sheetData>
  <conditionalFormatting sqref="O5:Z23 B5:M23">
    <cfRule type="cellIs" priority="1" dxfId="17" operator="equal" stopIfTrue="1">
      <formula>1</formula>
    </cfRule>
  </conditionalFormatting>
  <printOptions horizontalCentered="1" verticalCentered="1"/>
  <pageMargins left="0.75" right="0.75" top="1" bottom="1" header="0.5" footer="0.5"/>
  <pageSetup horizontalDpi="600" verticalDpi="600" orientation="landscape" paperSize="9" scale="220" r:id="rId1"/>
  <headerFooter alignWithMargins="0">
    <oddHeader>&amp;L&amp;36Bull Trout - Draft 3/30/2004</oddHeader>
  </headerFooter>
</worksheet>
</file>

<file path=xl/worksheets/sheet9.xml><?xml version="1.0" encoding="utf-8"?>
<worksheet xmlns="http://schemas.openxmlformats.org/spreadsheetml/2006/main" xmlns:r="http://schemas.openxmlformats.org/officeDocument/2006/relationships">
  <dimension ref="A6:Z268"/>
  <sheetViews>
    <sheetView showGridLines="0" zoomScale="75" zoomScaleNormal="75" workbookViewId="0" topLeftCell="A6">
      <pane xSplit="1" ySplit="6" topLeftCell="B12" activePane="bottomRight" state="frozen"/>
      <selection pane="topLeft" activeCell="B12" sqref="B12"/>
      <selection pane="topRight" activeCell="B12" sqref="B12"/>
      <selection pane="bottomLeft" activeCell="B12" sqref="B12"/>
      <selection pane="bottomRight" activeCell="A29" sqref="A29"/>
    </sheetView>
  </sheetViews>
  <sheetFormatPr defaultColWidth="9.00390625" defaultRowHeight="15"/>
  <cols>
    <col min="1" max="1" width="41.25390625" style="0" bestFit="1" customWidth="1"/>
    <col min="2" max="13" width="4.75390625" style="0" customWidth="1"/>
    <col min="14" max="14" width="2.125" style="194" customWidth="1"/>
    <col min="15" max="26" width="4.75390625" style="0" customWidth="1"/>
  </cols>
  <sheetData>
    <row r="6" ht="15">
      <c r="A6" s="109" t="s">
        <v>151</v>
      </c>
    </row>
    <row r="7" ht="15">
      <c r="A7" s="84" t="s">
        <v>155</v>
      </c>
    </row>
    <row r="8" spans="1:15" ht="22.5">
      <c r="A8" s="84" t="s">
        <v>165</v>
      </c>
      <c r="C8" s="54" t="s">
        <v>100</v>
      </c>
      <c r="O8" s="54" t="s">
        <v>101</v>
      </c>
    </row>
    <row r="9" spans="1:19" ht="20.25" thickBot="1">
      <c r="A9" s="123" t="s">
        <v>150</v>
      </c>
      <c r="O9" s="2"/>
      <c r="Q9" s="2"/>
      <c r="R9" s="2"/>
      <c r="S9" s="2"/>
    </row>
    <row r="10" spans="1:26" ht="36" customHeight="1" thickBot="1">
      <c r="A10" s="248"/>
      <c r="B10" s="59">
        <f aca="true" t="shared" si="0" ref="B10:L10">SUM(B12:B267)/COUNT($B12:$B267)</f>
        <v>0.6118421052631579</v>
      </c>
      <c r="C10" s="59">
        <f t="shared" si="0"/>
        <v>0.6118421052631579</v>
      </c>
      <c r="D10" s="59">
        <f t="shared" si="0"/>
        <v>0.6118421052631579</v>
      </c>
      <c r="E10" s="59">
        <f t="shared" si="0"/>
        <v>0.6118421052631579</v>
      </c>
      <c r="F10" s="59">
        <f t="shared" si="0"/>
        <v>0.6118421052631579</v>
      </c>
      <c r="G10" s="59">
        <f t="shared" si="0"/>
        <v>0.6118421052631579</v>
      </c>
      <c r="H10" s="59">
        <f t="shared" si="0"/>
        <v>0.6118421052631579</v>
      </c>
      <c r="I10" s="59">
        <f t="shared" si="0"/>
        <v>0.6118421052631579</v>
      </c>
      <c r="J10" s="59">
        <f t="shared" si="0"/>
        <v>0.6118421052631579</v>
      </c>
      <c r="K10" s="59">
        <f t="shared" si="0"/>
        <v>0.6118421052631579</v>
      </c>
      <c r="L10" s="59">
        <f t="shared" si="0"/>
        <v>0.6118421052631579</v>
      </c>
      <c r="M10" s="74"/>
      <c r="O10" s="170">
        <f aca="true" t="shared" si="1" ref="O10:Y10">SUM(O12:O267)/COUNT($B12:$B267)</f>
        <v>0.5</v>
      </c>
      <c r="P10" s="170">
        <f t="shared" si="1"/>
        <v>0.5</v>
      </c>
      <c r="Q10" s="170">
        <f t="shared" si="1"/>
        <v>0.5</v>
      </c>
      <c r="R10" s="170">
        <f t="shared" si="1"/>
        <v>0.5</v>
      </c>
      <c r="S10" s="170">
        <f t="shared" si="1"/>
        <v>0.5</v>
      </c>
      <c r="T10" s="170">
        <f t="shared" si="1"/>
        <v>0.5</v>
      </c>
      <c r="U10" s="170">
        <f t="shared" si="1"/>
        <v>0.5</v>
      </c>
      <c r="V10" s="170">
        <f t="shared" si="1"/>
        <v>0.5</v>
      </c>
      <c r="W10" s="170">
        <f t="shared" si="1"/>
        <v>0.5</v>
      </c>
      <c r="X10" s="170">
        <f t="shared" si="1"/>
        <v>0.5</v>
      </c>
      <c r="Y10" s="170">
        <f t="shared" si="1"/>
        <v>0.5</v>
      </c>
      <c r="Z10" s="56"/>
    </row>
    <row r="11" spans="1:26" ht="110.25" thickBot="1">
      <c r="A11" s="157" t="s">
        <v>120</v>
      </c>
      <c r="B11" s="72" t="s">
        <v>4</v>
      </c>
      <c r="C11" s="73" t="s">
        <v>54</v>
      </c>
      <c r="D11" s="73" t="s">
        <v>5</v>
      </c>
      <c r="E11" s="73" t="s">
        <v>25</v>
      </c>
      <c r="F11" s="73" t="s">
        <v>7</v>
      </c>
      <c r="G11" s="73" t="s">
        <v>8</v>
      </c>
      <c r="H11" s="73" t="s">
        <v>9</v>
      </c>
      <c r="I11" s="73" t="s">
        <v>102</v>
      </c>
      <c r="J11" s="73" t="s">
        <v>11</v>
      </c>
      <c r="K11" s="73" t="s">
        <v>10</v>
      </c>
      <c r="L11" s="73" t="s">
        <v>2</v>
      </c>
      <c r="M11" s="75" t="s">
        <v>19</v>
      </c>
      <c r="O11" s="60" t="s">
        <v>4</v>
      </c>
      <c r="P11" s="61" t="s">
        <v>54</v>
      </c>
      <c r="Q11" s="61" t="s">
        <v>5</v>
      </c>
      <c r="R11" s="61" t="s">
        <v>25</v>
      </c>
      <c r="S11" s="61" t="s">
        <v>7</v>
      </c>
      <c r="T11" s="61" t="s">
        <v>8</v>
      </c>
      <c r="U11" s="61" t="s">
        <v>9</v>
      </c>
      <c r="V11" s="61" t="s">
        <v>102</v>
      </c>
      <c r="W11" s="61" t="s">
        <v>11</v>
      </c>
      <c r="X11" s="62" t="s">
        <v>10</v>
      </c>
      <c r="Y11" s="63" t="s">
        <v>2</v>
      </c>
      <c r="Z11" s="55" t="s">
        <v>19</v>
      </c>
    </row>
    <row r="12" spans="1:26" ht="17.25" thickBot="1">
      <c r="A12" s="281" t="str">
        <f>IF(Current!A12&lt;&gt;"",Current!A12,"")</f>
        <v>Main 01 - Malheur R., Mouth to Namorf</v>
      </c>
      <c r="B12" s="69">
        <f>IF($A12="","",(Current!C$9+Current!$N12)/4)</f>
        <v>0.5</v>
      </c>
      <c r="C12" s="69">
        <f>IF($A12="","",(Current!D$9+Current!$N12)/4)</f>
        <v>0.5</v>
      </c>
      <c r="D12" s="69">
        <f>IF($A12="","",(Current!E$9+Current!$N12)/4)</f>
        <v>0.5</v>
      </c>
      <c r="E12" s="69">
        <f>IF($A12="","",(Current!F$9+Current!$N12)/4)</f>
        <v>0.5</v>
      </c>
      <c r="F12" s="69">
        <f>IF($A12="","",(Current!G$9+Current!$N12)/4)</f>
        <v>0.5</v>
      </c>
      <c r="G12" s="69">
        <f>IF($A12="","",(Current!H$9+Current!$N12)/4)</f>
        <v>0.5</v>
      </c>
      <c r="H12" s="69">
        <f>IF($A12="","",(Current!I$9+Current!$N12)/4)</f>
        <v>0.5</v>
      </c>
      <c r="I12" s="69">
        <f>IF($A12="","",(Current!J$9+Current!$N12)/4)</f>
        <v>0.5</v>
      </c>
      <c r="J12" s="69">
        <f>IF($A12="","",(Current!K$9+Current!$N12)/4)</f>
        <v>0.5</v>
      </c>
      <c r="K12" s="69">
        <f>IF($A12="","",(Current!L$9+Current!$N12)/4)</f>
        <v>0.5</v>
      </c>
      <c r="L12" s="69">
        <f>IF($A12="","",(Current!M$9+Current!$N12)/4)</f>
        <v>0.5</v>
      </c>
      <c r="M12" s="58">
        <f>IF(COUNT(B12:L12)&gt;0,SUM(B12:L12)/COUNT(B12:L12),"")</f>
        <v>0.5</v>
      </c>
      <c r="O12" s="53">
        <f>IF($A12="","",(Reference!B$9+Reference!$M12)/4)</f>
        <v>0.5</v>
      </c>
      <c r="P12" s="53">
        <f>IF($A12="","",(Reference!C$9+Reference!$M12)/4)</f>
        <v>0.5</v>
      </c>
      <c r="Q12" s="53">
        <f>IF($A12="","",(Reference!D$9+Reference!$M12)/4)</f>
        <v>0.5</v>
      </c>
      <c r="R12" s="53">
        <f>IF($A12="","",(Reference!E$9+Reference!$M12)/4)</f>
        <v>0.5</v>
      </c>
      <c r="S12" s="53">
        <f>IF($A12="","",(Reference!F$9+Reference!$M12)/4)</f>
        <v>0.5</v>
      </c>
      <c r="T12" s="53">
        <f>IF($A12="","",(Reference!G$9+Reference!$M12)/4)</f>
        <v>0.5</v>
      </c>
      <c r="U12" s="53">
        <f>IF($A12="","",(Reference!H$9+Reference!$M12)/4)</f>
        <v>0.5</v>
      </c>
      <c r="V12" s="53">
        <f>IF($A12="","",(Reference!I$9+Reference!$M12)/4)</f>
        <v>0.5</v>
      </c>
      <c r="W12" s="53">
        <f>IF($A12="","",(Reference!J$9+Reference!$M12)/4)</f>
        <v>0.5</v>
      </c>
      <c r="X12" s="53">
        <f>IF($A12="","",(Reference!K$9+Reference!$M12)/4)</f>
        <v>0.5</v>
      </c>
      <c r="Y12" s="53">
        <f>IF($A12="","",(Reference!L$9+Reference!$M12)/4)</f>
        <v>0.5</v>
      </c>
      <c r="Z12" s="57">
        <f>IF(COUNT(O12:Y12)&gt;0,SUM(O12:Y12)/COUNT(O12:Y12),"")</f>
        <v>0.5</v>
      </c>
    </row>
    <row r="13" spans="1:26" ht="16.5">
      <c r="A13" s="281" t="str">
        <f>IF(Current!A13&lt;&gt;"",Current!A13,"")</f>
        <v>Main 02 - Malheur R., Namorf to Warm Spr.</v>
      </c>
      <c r="B13" s="69">
        <f>IF($A13="","",(Current!C$9+Current!$N13)/4)</f>
        <v>0.5</v>
      </c>
      <c r="C13" s="69">
        <f>IF($A13="","",(Current!D$9+Current!$N13)/4)</f>
        <v>0.5</v>
      </c>
      <c r="D13" s="69">
        <f>IF($A13="","",(Current!E$9+Current!$N13)/4)</f>
        <v>0.5</v>
      </c>
      <c r="E13" s="69">
        <f>IF($A13="","",(Current!F$9+Current!$N13)/4)</f>
        <v>0.5</v>
      </c>
      <c r="F13" s="69">
        <f>IF($A13="","",(Current!G$9+Current!$N13)/4)</f>
        <v>0.5</v>
      </c>
      <c r="G13" s="69">
        <f>IF($A13="","",(Current!H$9+Current!$N13)/4)</f>
        <v>0.5</v>
      </c>
      <c r="H13" s="69">
        <f>IF($A13="","",(Current!I$9+Current!$N13)/4)</f>
        <v>0.5</v>
      </c>
      <c r="I13" s="69">
        <f>IF($A13="","",(Current!J$9+Current!$N13)/4)</f>
        <v>0.5</v>
      </c>
      <c r="J13" s="69">
        <f>IF($A13="","",(Current!K$9+Current!$N13)/4)</f>
        <v>0.5</v>
      </c>
      <c r="K13" s="69">
        <f>IF($A13="","",(Current!L$9+Current!$N13)/4)</f>
        <v>0.5</v>
      </c>
      <c r="L13" s="69">
        <f>IF($A13="","",(Current!M$9+Current!$N13)/4)</f>
        <v>0.5</v>
      </c>
      <c r="M13" s="58">
        <f aca="true" t="shared" si="2" ref="M13:M32">IF(COUNT(B13:L13)&gt;0,SUM(B13:L13)/COUNT(B13:L13),"")</f>
        <v>0.5</v>
      </c>
      <c r="O13" s="171">
        <f>IF($A13="","",(Reference!B$9+Reference!$M13)/4)</f>
        <v>0.5</v>
      </c>
      <c r="P13" s="171">
        <f>IF($A13="","",(Reference!C$9+Reference!$M13)/4)</f>
        <v>0.5</v>
      </c>
      <c r="Q13" s="171">
        <f>IF($A13="","",(Reference!D$9+Reference!$M13)/4)</f>
        <v>0.5</v>
      </c>
      <c r="R13" s="171">
        <f>IF($A13="","",(Reference!E$9+Reference!$M13)/4)</f>
        <v>0.5</v>
      </c>
      <c r="S13" s="171">
        <f>IF($A13="","",(Reference!F$9+Reference!$M13)/4)</f>
        <v>0.5</v>
      </c>
      <c r="T13" s="171">
        <f>IF($A13="","",(Reference!G$9+Reference!$M13)/4)</f>
        <v>0.5</v>
      </c>
      <c r="U13" s="171">
        <f>IF($A13="","",(Reference!H$9+Reference!$M13)/4)</f>
        <v>0.5</v>
      </c>
      <c r="V13" s="171">
        <f>IF($A13="","",(Reference!I$9+Reference!$M13)/4)</f>
        <v>0.5</v>
      </c>
      <c r="W13" s="171">
        <f>IF($A13="","",(Reference!J$9+Reference!$M13)/4)</f>
        <v>0.5</v>
      </c>
      <c r="X13" s="171">
        <f>IF($A13="","",(Reference!K$9+Reference!$M13)/4)</f>
        <v>0.5</v>
      </c>
      <c r="Y13" s="171">
        <f>IF($A13="","",(Reference!L$9+Reference!$M13)/4)</f>
        <v>0.5</v>
      </c>
      <c r="Z13" s="57">
        <f aca="true" t="shared" si="3" ref="Z13:Z32">IF(COUNT(O13:Y13)&gt;0,SUM(O13:Y13)/COUNT(O13:Y13),"")</f>
        <v>0.5</v>
      </c>
    </row>
    <row r="14" spans="1:26" ht="16.5">
      <c r="A14" s="281" t="str">
        <f>IF(Current!A14&lt;&gt;"",Current!A14,"")</f>
        <v>Up 01 - Warm Springs reservoir</v>
      </c>
      <c r="B14" s="69">
        <f>IF($A14="","",(Current!C$9+Current!$N14)/4)</f>
        <v>0.5</v>
      </c>
      <c r="C14" s="69">
        <f>IF($A14="","",(Current!D$9+Current!$N14)/4)</f>
        <v>0.5</v>
      </c>
      <c r="D14" s="69">
        <f>IF($A14="","",(Current!E$9+Current!$N14)/4)</f>
        <v>0.5</v>
      </c>
      <c r="E14" s="69">
        <f>IF($A14="","",(Current!F$9+Current!$N14)/4)</f>
        <v>0.5</v>
      </c>
      <c r="F14" s="69">
        <f>IF($A14="","",(Current!G$9+Current!$N14)/4)</f>
        <v>0.5</v>
      </c>
      <c r="G14" s="69">
        <f>IF($A14="","",(Current!H$9+Current!$N14)/4)</f>
        <v>0.5</v>
      </c>
      <c r="H14" s="69">
        <f>IF($A14="","",(Current!I$9+Current!$N14)/4)</f>
        <v>0.5</v>
      </c>
      <c r="I14" s="69">
        <f>IF($A14="","",(Current!J$9+Current!$N14)/4)</f>
        <v>0.5</v>
      </c>
      <c r="J14" s="69">
        <f>IF($A14="","",(Current!K$9+Current!$N14)/4)</f>
        <v>0.5</v>
      </c>
      <c r="K14" s="69">
        <f>IF($A14="","",(Current!L$9+Current!$N14)/4)</f>
        <v>0.5</v>
      </c>
      <c r="L14" s="69">
        <f>IF($A14="","",(Current!M$9+Current!$N14)/4)</f>
        <v>0.5</v>
      </c>
      <c r="M14" s="58">
        <f t="shared" si="2"/>
        <v>0.5</v>
      </c>
      <c r="O14" s="171">
        <f>IF($A14="","",(Reference!B$9+Reference!$M14)/4)</f>
        <v>0.5</v>
      </c>
      <c r="P14" s="171">
        <f>IF($A14="","",(Reference!C$9+Reference!$M14)/4)</f>
        <v>0.5</v>
      </c>
      <c r="Q14" s="171">
        <f>IF($A14="","",(Reference!D$9+Reference!$M14)/4)</f>
        <v>0.5</v>
      </c>
      <c r="R14" s="171">
        <f>IF($A14="","",(Reference!E$9+Reference!$M14)/4)</f>
        <v>0.5</v>
      </c>
      <c r="S14" s="171">
        <f>IF($A14="","",(Reference!F$9+Reference!$M14)/4)</f>
        <v>0.5</v>
      </c>
      <c r="T14" s="171">
        <f>IF($A14="","",(Reference!G$9+Reference!$M14)/4)</f>
        <v>0.5</v>
      </c>
      <c r="U14" s="171">
        <f>IF($A14="","",(Reference!H$9+Reference!$M14)/4)</f>
        <v>0.5</v>
      </c>
      <c r="V14" s="171">
        <f>IF($A14="","",(Reference!I$9+Reference!$M14)/4)</f>
        <v>0.5</v>
      </c>
      <c r="W14" s="171">
        <f>IF($A14="","",(Reference!J$9+Reference!$M14)/4)</f>
        <v>0.5</v>
      </c>
      <c r="X14" s="171">
        <f>IF($A14="","",(Reference!K$9+Reference!$M14)/4)</f>
        <v>0.5</v>
      </c>
      <c r="Y14" s="171">
        <f>IF($A14="","",(Reference!L$9+Reference!$M14)/4)</f>
        <v>0.5</v>
      </c>
      <c r="Z14" s="172">
        <f t="shared" si="3"/>
        <v>0.5</v>
      </c>
    </row>
    <row r="15" spans="1:26" ht="16.5">
      <c r="A15" s="281" t="str">
        <f>IF(Current!A15&lt;&gt;"",Current!A15,"")</f>
        <v>Up 02 - Malheur R., WS Res ~ Griffin Ck</v>
      </c>
      <c r="B15" s="69">
        <f>IF($A15="","",(Current!C$9+Current!$N15)/4)</f>
        <v>0.5</v>
      </c>
      <c r="C15" s="69">
        <f>IF($A15="","",(Current!D$9+Current!$N15)/4)</f>
        <v>0.5</v>
      </c>
      <c r="D15" s="69">
        <f>IF($A15="","",(Current!E$9+Current!$N15)/4)</f>
        <v>0.5</v>
      </c>
      <c r="E15" s="69">
        <f>IF($A15="","",(Current!F$9+Current!$N15)/4)</f>
        <v>0.5</v>
      </c>
      <c r="F15" s="69">
        <f>IF($A15="","",(Current!G$9+Current!$N15)/4)</f>
        <v>0.5</v>
      </c>
      <c r="G15" s="69">
        <f>IF($A15="","",(Current!H$9+Current!$N15)/4)</f>
        <v>0.5</v>
      </c>
      <c r="H15" s="69">
        <f>IF($A15="","",(Current!I$9+Current!$N15)/4)</f>
        <v>0.5</v>
      </c>
      <c r="I15" s="69">
        <f>IF($A15="","",(Current!J$9+Current!$N15)/4)</f>
        <v>0.5</v>
      </c>
      <c r="J15" s="69">
        <f>IF($A15="","",(Current!K$9+Current!$N15)/4)</f>
        <v>0.5</v>
      </c>
      <c r="K15" s="69">
        <f>IF($A15="","",(Current!L$9+Current!$N15)/4)</f>
        <v>0.5</v>
      </c>
      <c r="L15" s="69">
        <f>IF($A15="","",(Current!M$9+Current!$N15)/4)</f>
        <v>0.5</v>
      </c>
      <c r="M15" s="58">
        <f t="shared" si="2"/>
        <v>0.5</v>
      </c>
      <c r="O15" s="171">
        <f>IF($A15="","",(Reference!B$9+Reference!$M15)/4)</f>
        <v>0.5</v>
      </c>
      <c r="P15" s="171">
        <f>IF($A15="","",(Reference!C$9+Reference!$M15)/4)</f>
        <v>0.5</v>
      </c>
      <c r="Q15" s="171">
        <f>IF($A15="","",(Reference!D$9+Reference!$M15)/4)</f>
        <v>0.5</v>
      </c>
      <c r="R15" s="171">
        <f>IF($A15="","",(Reference!E$9+Reference!$M15)/4)</f>
        <v>0.5</v>
      </c>
      <c r="S15" s="171">
        <f>IF($A15="","",(Reference!F$9+Reference!$M15)/4)</f>
        <v>0.5</v>
      </c>
      <c r="T15" s="171">
        <f>IF($A15="","",(Reference!G$9+Reference!$M15)/4)</f>
        <v>0.5</v>
      </c>
      <c r="U15" s="171">
        <f>IF($A15="","",(Reference!H$9+Reference!$M15)/4)</f>
        <v>0.5</v>
      </c>
      <c r="V15" s="171">
        <f>IF($A15="","",(Reference!I$9+Reference!$M15)/4)</f>
        <v>0.5</v>
      </c>
      <c r="W15" s="171">
        <f>IF($A15="","",(Reference!J$9+Reference!$M15)/4)</f>
        <v>0.5</v>
      </c>
      <c r="X15" s="171">
        <f>IF($A15="","",(Reference!K$9+Reference!$M15)/4)</f>
        <v>0.5</v>
      </c>
      <c r="Y15" s="171">
        <f>IF($A15="","",(Reference!L$9+Reference!$M15)/4)</f>
        <v>0.5</v>
      </c>
      <c r="Z15" s="172">
        <f t="shared" si="3"/>
        <v>0.5</v>
      </c>
    </row>
    <row r="16" spans="1:26" ht="16.5">
      <c r="A16" s="281" t="str">
        <f>IF(Current!A16&lt;&gt;"",Current!A16,"")</f>
        <v>Up 03 - Malheur R., ~Griffin Ck ~Bosonburg Ck</v>
      </c>
      <c r="B16" s="69">
        <f>IF($A16="","",(Current!C$9+Current!$N16)/4)</f>
        <v>0.625</v>
      </c>
      <c r="C16" s="69">
        <f>IF($A16="","",(Current!D$9+Current!$N16)/4)</f>
        <v>0.625</v>
      </c>
      <c r="D16" s="69">
        <f>IF($A16="","",(Current!E$9+Current!$N16)/4)</f>
        <v>0.625</v>
      </c>
      <c r="E16" s="69">
        <f>IF($A16="","",(Current!F$9+Current!$N16)/4)</f>
        <v>0.625</v>
      </c>
      <c r="F16" s="69">
        <f>IF($A16="","",(Current!G$9+Current!$N16)/4)</f>
        <v>0.625</v>
      </c>
      <c r="G16" s="69">
        <f>IF($A16="","",(Current!H$9+Current!$N16)/4)</f>
        <v>0.625</v>
      </c>
      <c r="H16" s="69">
        <f>IF($A16="","",(Current!I$9+Current!$N16)/4)</f>
        <v>0.625</v>
      </c>
      <c r="I16" s="69">
        <f>IF($A16="","",(Current!J$9+Current!$N16)/4)</f>
        <v>0.625</v>
      </c>
      <c r="J16" s="69">
        <f>IF($A16="","",(Current!K$9+Current!$N16)/4)</f>
        <v>0.625</v>
      </c>
      <c r="K16" s="69">
        <f>IF($A16="","",(Current!L$9+Current!$N16)/4)</f>
        <v>0.625</v>
      </c>
      <c r="L16" s="69">
        <f>IF($A16="","",(Current!M$9+Current!$N16)/4)</f>
        <v>0.625</v>
      </c>
      <c r="M16" s="58">
        <f t="shared" si="2"/>
        <v>0.625</v>
      </c>
      <c r="O16" s="171">
        <f>IF($A16="","",(Reference!B$9+Reference!$M16)/4)</f>
        <v>0.5</v>
      </c>
      <c r="P16" s="171">
        <f>IF($A16="","",(Reference!C$9+Reference!$M16)/4)</f>
        <v>0.5</v>
      </c>
      <c r="Q16" s="171">
        <f>IF($A16="","",(Reference!D$9+Reference!$M16)/4)</f>
        <v>0.5</v>
      </c>
      <c r="R16" s="171">
        <f>IF($A16="","",(Reference!E$9+Reference!$M16)/4)</f>
        <v>0.5</v>
      </c>
      <c r="S16" s="171">
        <f>IF($A16="","",(Reference!F$9+Reference!$M16)/4)</f>
        <v>0.5</v>
      </c>
      <c r="T16" s="171">
        <f>IF($A16="","",(Reference!G$9+Reference!$M16)/4)</f>
        <v>0.5</v>
      </c>
      <c r="U16" s="171">
        <f>IF($A16="","",(Reference!H$9+Reference!$M16)/4)</f>
        <v>0.5</v>
      </c>
      <c r="V16" s="171">
        <f>IF($A16="","",(Reference!I$9+Reference!$M16)/4)</f>
        <v>0.5</v>
      </c>
      <c r="W16" s="171">
        <f>IF($A16="","",(Reference!J$9+Reference!$M16)/4)</f>
        <v>0.5</v>
      </c>
      <c r="X16" s="171">
        <f>IF($A16="","",(Reference!K$9+Reference!$M16)/4)</f>
        <v>0.5</v>
      </c>
      <c r="Y16" s="171">
        <f>IF($A16="","",(Reference!L$9+Reference!$M16)/4)</f>
        <v>0.5</v>
      </c>
      <c r="Z16" s="172">
        <f t="shared" si="3"/>
        <v>0.5</v>
      </c>
    </row>
    <row r="17" spans="1:26" ht="16.5">
      <c r="A17" s="281" t="str">
        <f>IF(Current!A17&lt;&gt;"",Current!A17,"")</f>
        <v>Up 19 - Lower Summit Ck, Larch Ck</v>
      </c>
      <c r="B17" s="69">
        <f>IF($A17="","",(Current!C$9+Current!$N17)/4)</f>
        <v>0.625</v>
      </c>
      <c r="C17" s="69">
        <f>IF($A17="","",(Current!D$9+Current!$N17)/4)</f>
        <v>0.625</v>
      </c>
      <c r="D17" s="69">
        <f>IF($A17="","",(Current!E$9+Current!$N17)/4)</f>
        <v>0.625</v>
      </c>
      <c r="E17" s="69">
        <f>IF($A17="","",(Current!F$9+Current!$N17)/4)</f>
        <v>0.625</v>
      </c>
      <c r="F17" s="69">
        <f>IF($A17="","",(Current!G$9+Current!$N17)/4)</f>
        <v>0.625</v>
      </c>
      <c r="G17" s="69">
        <f>IF($A17="","",(Current!H$9+Current!$N17)/4)</f>
        <v>0.625</v>
      </c>
      <c r="H17" s="69">
        <f>IF($A17="","",(Current!I$9+Current!$N17)/4)</f>
        <v>0.625</v>
      </c>
      <c r="I17" s="69">
        <f>IF($A17="","",(Current!J$9+Current!$N17)/4)</f>
        <v>0.625</v>
      </c>
      <c r="J17" s="69">
        <f>IF($A17="","",(Current!K$9+Current!$N17)/4)</f>
        <v>0.625</v>
      </c>
      <c r="K17" s="69">
        <f>IF($A17="","",(Current!L$9+Current!$N17)/4)</f>
        <v>0.625</v>
      </c>
      <c r="L17" s="69">
        <f>IF($A17="","",(Current!M$9+Current!$N17)/4)</f>
        <v>0.625</v>
      </c>
      <c r="M17" s="58">
        <f t="shared" si="2"/>
        <v>0.625</v>
      </c>
      <c r="O17" s="171">
        <f>IF($A17="","",(Reference!B$9+Reference!$M17)/4)</f>
        <v>0.5</v>
      </c>
      <c r="P17" s="171">
        <f>IF($A17="","",(Reference!C$9+Reference!$M17)/4)</f>
        <v>0.5</v>
      </c>
      <c r="Q17" s="171">
        <f>IF($A17="","",(Reference!D$9+Reference!$M17)/4)</f>
        <v>0.5</v>
      </c>
      <c r="R17" s="171">
        <f>IF($A17="","",(Reference!E$9+Reference!$M17)/4)</f>
        <v>0.5</v>
      </c>
      <c r="S17" s="171">
        <f>IF($A17="","",(Reference!F$9+Reference!$M17)/4)</f>
        <v>0.5</v>
      </c>
      <c r="T17" s="171">
        <f>IF($A17="","",(Reference!G$9+Reference!$M17)/4)</f>
        <v>0.5</v>
      </c>
      <c r="U17" s="171">
        <f>IF($A17="","",(Reference!H$9+Reference!$M17)/4)</f>
        <v>0.5</v>
      </c>
      <c r="V17" s="171">
        <f>IF($A17="","",(Reference!I$9+Reference!$M17)/4)</f>
        <v>0.5</v>
      </c>
      <c r="W17" s="171">
        <f>IF($A17="","",(Reference!J$9+Reference!$M17)/4)</f>
        <v>0.5</v>
      </c>
      <c r="X17" s="171">
        <f>IF($A17="","",(Reference!K$9+Reference!$M17)/4)</f>
        <v>0.5</v>
      </c>
      <c r="Y17" s="171">
        <f>IF($A17="","",(Reference!L$9+Reference!$M17)/4)</f>
        <v>0.5</v>
      </c>
      <c r="Z17" s="172">
        <f t="shared" si="3"/>
        <v>0.5</v>
      </c>
    </row>
    <row r="18" spans="1:26" ht="16.5">
      <c r="A18" s="281" t="str">
        <f>IF(Current!A18&lt;&gt;"",Current!A18,"")</f>
        <v>Up 20 - Up-Summit Ck, Little Logan Ck</v>
      </c>
      <c r="B18" s="69">
        <f>IF($A18="","",(Current!C$9+Current!$N18)/4)</f>
        <v>0.625</v>
      </c>
      <c r="C18" s="69">
        <f>IF($A18="","",(Current!D$9+Current!$N18)/4)</f>
        <v>0.625</v>
      </c>
      <c r="D18" s="69">
        <f>IF($A18="","",(Current!E$9+Current!$N18)/4)</f>
        <v>0.625</v>
      </c>
      <c r="E18" s="69">
        <f>IF($A18="","",(Current!F$9+Current!$N18)/4)</f>
        <v>0.625</v>
      </c>
      <c r="F18" s="69">
        <f>IF($A18="","",(Current!G$9+Current!$N18)/4)</f>
        <v>0.625</v>
      </c>
      <c r="G18" s="69">
        <f>IF($A18="","",(Current!H$9+Current!$N18)/4)</f>
        <v>0.625</v>
      </c>
      <c r="H18" s="69">
        <f>IF($A18="","",(Current!I$9+Current!$N18)/4)</f>
        <v>0.625</v>
      </c>
      <c r="I18" s="69">
        <f>IF($A18="","",(Current!J$9+Current!$N18)/4)</f>
        <v>0.625</v>
      </c>
      <c r="J18" s="69">
        <f>IF($A18="","",(Current!K$9+Current!$N18)/4)</f>
        <v>0.625</v>
      </c>
      <c r="K18" s="69">
        <f>IF($A18="","",(Current!L$9+Current!$N18)/4)</f>
        <v>0.625</v>
      </c>
      <c r="L18" s="69">
        <f>IF($A18="","",(Current!M$9+Current!$N18)/4)</f>
        <v>0.625</v>
      </c>
      <c r="M18" s="58">
        <f t="shared" si="2"/>
        <v>0.625</v>
      </c>
      <c r="O18" s="171">
        <f>IF($A18="","",(Reference!B$9+Reference!$M18)/4)</f>
        <v>0.5</v>
      </c>
      <c r="P18" s="171">
        <f>IF($A18="","",(Reference!C$9+Reference!$M18)/4)</f>
        <v>0.5</v>
      </c>
      <c r="Q18" s="171">
        <f>IF($A18="","",(Reference!D$9+Reference!$M18)/4)</f>
        <v>0.5</v>
      </c>
      <c r="R18" s="171">
        <f>IF($A18="","",(Reference!E$9+Reference!$M18)/4)</f>
        <v>0.5</v>
      </c>
      <c r="S18" s="171">
        <f>IF($A18="","",(Reference!F$9+Reference!$M18)/4)</f>
        <v>0.5</v>
      </c>
      <c r="T18" s="171">
        <f>IF($A18="","",(Reference!G$9+Reference!$M18)/4)</f>
        <v>0.5</v>
      </c>
      <c r="U18" s="171">
        <f>IF($A18="","",(Reference!H$9+Reference!$M18)/4)</f>
        <v>0.5</v>
      </c>
      <c r="V18" s="171">
        <f>IF($A18="","",(Reference!I$9+Reference!$M18)/4)</f>
        <v>0.5</v>
      </c>
      <c r="W18" s="171">
        <f>IF($A18="","",(Reference!J$9+Reference!$M18)/4)</f>
        <v>0.5</v>
      </c>
      <c r="X18" s="171">
        <f>IF($A18="","",(Reference!K$9+Reference!$M18)/4)</f>
        <v>0.5</v>
      </c>
      <c r="Y18" s="171">
        <f>IF($A18="","",(Reference!L$9+Reference!$M18)/4)</f>
        <v>0.5</v>
      </c>
      <c r="Z18" s="172">
        <f t="shared" si="3"/>
        <v>0.5</v>
      </c>
    </row>
    <row r="19" spans="1:26" ht="16.5">
      <c r="A19" s="281" t="str">
        <f>IF(Current!A19&lt;&gt;"",Current!A19,"")</f>
        <v>Up 21 - Upper Summit Ck</v>
      </c>
      <c r="B19" s="69">
        <f>IF($A19="","",(Current!C$9+Current!$N19)/4)</f>
        <v>0.625</v>
      </c>
      <c r="C19" s="69">
        <f>IF($A19="","",(Current!D$9+Current!$N19)/4)</f>
        <v>0.625</v>
      </c>
      <c r="D19" s="69">
        <f>IF($A19="","",(Current!E$9+Current!$N19)/4)</f>
        <v>0.625</v>
      </c>
      <c r="E19" s="69">
        <f>IF($A19="","",(Current!F$9+Current!$N19)/4)</f>
        <v>0.625</v>
      </c>
      <c r="F19" s="69">
        <f>IF($A19="","",(Current!G$9+Current!$N19)/4)</f>
        <v>0.625</v>
      </c>
      <c r="G19" s="69">
        <f>IF($A19="","",(Current!H$9+Current!$N19)/4)</f>
        <v>0.625</v>
      </c>
      <c r="H19" s="69">
        <f>IF($A19="","",(Current!I$9+Current!$N19)/4)</f>
        <v>0.625</v>
      </c>
      <c r="I19" s="69">
        <f>IF($A19="","",(Current!J$9+Current!$N19)/4)</f>
        <v>0.625</v>
      </c>
      <c r="J19" s="69">
        <f>IF($A19="","",(Current!K$9+Current!$N19)/4)</f>
        <v>0.625</v>
      </c>
      <c r="K19" s="69">
        <f>IF($A19="","",(Current!L$9+Current!$N19)/4)</f>
        <v>0.625</v>
      </c>
      <c r="L19" s="69">
        <f>IF($A19="","",(Current!M$9+Current!$N19)/4)</f>
        <v>0.625</v>
      </c>
      <c r="M19" s="58">
        <f t="shared" si="2"/>
        <v>0.625</v>
      </c>
      <c r="O19" s="171">
        <f>IF($A19="","",(Reference!B$9+Reference!$M19)/4)</f>
        <v>0.5</v>
      </c>
      <c r="P19" s="171">
        <f>IF($A19="","",(Reference!C$9+Reference!$M19)/4)</f>
        <v>0.5</v>
      </c>
      <c r="Q19" s="171">
        <f>IF($A19="","",(Reference!D$9+Reference!$M19)/4)</f>
        <v>0.5</v>
      </c>
      <c r="R19" s="171">
        <f>IF($A19="","",(Reference!E$9+Reference!$M19)/4)</f>
        <v>0.5</v>
      </c>
      <c r="S19" s="171">
        <f>IF($A19="","",(Reference!F$9+Reference!$M19)/4)</f>
        <v>0.5</v>
      </c>
      <c r="T19" s="171">
        <f>IF($A19="","",(Reference!G$9+Reference!$M19)/4)</f>
        <v>0.5</v>
      </c>
      <c r="U19" s="171">
        <f>IF($A19="","",(Reference!H$9+Reference!$M19)/4)</f>
        <v>0.5</v>
      </c>
      <c r="V19" s="171">
        <f>IF($A19="","",(Reference!I$9+Reference!$M19)/4)</f>
        <v>0.5</v>
      </c>
      <c r="W19" s="171">
        <f>IF($A19="","",(Reference!J$9+Reference!$M19)/4)</f>
        <v>0.5</v>
      </c>
      <c r="X19" s="171">
        <f>IF($A19="","",(Reference!K$9+Reference!$M19)/4)</f>
        <v>0.5</v>
      </c>
      <c r="Y19" s="171">
        <f>IF($A19="","",(Reference!L$9+Reference!$M19)/4)</f>
        <v>0.5</v>
      </c>
      <c r="Z19" s="172">
        <f t="shared" si="3"/>
        <v>0.5</v>
      </c>
    </row>
    <row r="20" spans="1:26" ht="16.5">
      <c r="A20" s="281" t="str">
        <f>IF(Current!A20&lt;&gt;"",Current!A20,"")</f>
        <v>Up 22 - Logan Valley East (Malh., Boson.&amp; Big)</v>
      </c>
      <c r="B20" s="69">
        <f>IF($A20="","",(Current!C$9+Current!$N20)/4)</f>
        <v>0.625</v>
      </c>
      <c r="C20" s="69">
        <f>IF($A20="","",(Current!D$9+Current!$N20)/4)</f>
        <v>0.625</v>
      </c>
      <c r="D20" s="69">
        <f>IF($A20="","",(Current!E$9+Current!$N20)/4)</f>
        <v>0.625</v>
      </c>
      <c r="E20" s="69">
        <f>IF($A20="","",(Current!F$9+Current!$N20)/4)</f>
        <v>0.625</v>
      </c>
      <c r="F20" s="69">
        <f>IF($A20="","",(Current!G$9+Current!$N20)/4)</f>
        <v>0.625</v>
      </c>
      <c r="G20" s="69">
        <f>IF($A20="","",(Current!H$9+Current!$N20)/4)</f>
        <v>0.625</v>
      </c>
      <c r="H20" s="69">
        <f>IF($A20="","",(Current!I$9+Current!$N20)/4)</f>
        <v>0.625</v>
      </c>
      <c r="I20" s="69">
        <f>IF($A20="","",(Current!J$9+Current!$N20)/4)</f>
        <v>0.625</v>
      </c>
      <c r="J20" s="69">
        <f>IF($A20="","",(Current!K$9+Current!$N20)/4)</f>
        <v>0.625</v>
      </c>
      <c r="K20" s="69">
        <f>IF($A20="","",(Current!L$9+Current!$N20)/4)</f>
        <v>0.625</v>
      </c>
      <c r="L20" s="69">
        <f>IF($A20="","",(Current!M$9+Current!$N20)/4)</f>
        <v>0.625</v>
      </c>
      <c r="M20" s="58">
        <f t="shared" si="2"/>
        <v>0.625</v>
      </c>
      <c r="O20" s="171">
        <f>IF($A20="","",(Reference!B$9+Reference!$M20)/4)</f>
        <v>0.5</v>
      </c>
      <c r="P20" s="171">
        <f>IF($A20="","",(Reference!C$9+Reference!$M20)/4)</f>
        <v>0.5</v>
      </c>
      <c r="Q20" s="171">
        <f>IF($A20="","",(Reference!D$9+Reference!$M20)/4)</f>
        <v>0.5</v>
      </c>
      <c r="R20" s="171">
        <f>IF($A20="","",(Reference!E$9+Reference!$M20)/4)</f>
        <v>0.5</v>
      </c>
      <c r="S20" s="171">
        <f>IF($A20="","",(Reference!F$9+Reference!$M20)/4)</f>
        <v>0.5</v>
      </c>
      <c r="T20" s="171">
        <f>IF($A20="","",(Reference!G$9+Reference!$M20)/4)</f>
        <v>0.5</v>
      </c>
      <c r="U20" s="171">
        <f>IF($A20="","",(Reference!H$9+Reference!$M20)/4)</f>
        <v>0.5</v>
      </c>
      <c r="V20" s="171">
        <f>IF($A20="","",(Reference!I$9+Reference!$M20)/4)</f>
        <v>0.5</v>
      </c>
      <c r="W20" s="171">
        <f>IF($A20="","",(Reference!J$9+Reference!$M20)/4)</f>
        <v>0.5</v>
      </c>
      <c r="X20" s="171">
        <f>IF($A20="","",(Reference!K$9+Reference!$M20)/4)</f>
        <v>0.5</v>
      </c>
      <c r="Y20" s="171">
        <f>IF($A20="","",(Reference!L$9+Reference!$M20)/4)</f>
        <v>0.5</v>
      </c>
      <c r="Z20" s="172">
        <f t="shared" si="3"/>
        <v>0.5</v>
      </c>
    </row>
    <row r="21" spans="1:26" ht="16.5">
      <c r="A21" s="281" t="str">
        <f>IF(Current!A21&lt;&gt;"",Current!A21,"")</f>
        <v>Up 23 - Upper Bosonberg Ck</v>
      </c>
      <c r="B21" s="69">
        <f>IF($A21="","",(Current!C$9+Current!$N21)/4)</f>
        <v>0.625</v>
      </c>
      <c r="C21" s="69">
        <f>IF($A21="","",(Current!D$9+Current!$N21)/4)</f>
        <v>0.625</v>
      </c>
      <c r="D21" s="69">
        <f>IF($A21="","",(Current!E$9+Current!$N21)/4)</f>
        <v>0.625</v>
      </c>
      <c r="E21" s="69">
        <f>IF($A21="","",(Current!F$9+Current!$N21)/4)</f>
        <v>0.625</v>
      </c>
      <c r="F21" s="69">
        <f>IF($A21="","",(Current!G$9+Current!$N21)/4)</f>
        <v>0.625</v>
      </c>
      <c r="G21" s="69">
        <f>IF($A21="","",(Current!H$9+Current!$N21)/4)</f>
        <v>0.625</v>
      </c>
      <c r="H21" s="69">
        <f>IF($A21="","",(Current!I$9+Current!$N21)/4)</f>
        <v>0.625</v>
      </c>
      <c r="I21" s="69">
        <f>IF($A21="","",(Current!J$9+Current!$N21)/4)</f>
        <v>0.625</v>
      </c>
      <c r="J21" s="69">
        <f>IF($A21="","",(Current!K$9+Current!$N21)/4)</f>
        <v>0.625</v>
      </c>
      <c r="K21" s="69">
        <f>IF($A21="","",(Current!L$9+Current!$N21)/4)</f>
        <v>0.625</v>
      </c>
      <c r="L21" s="69">
        <f>IF($A21="","",(Current!M$9+Current!$N21)/4)</f>
        <v>0.625</v>
      </c>
      <c r="M21" s="58">
        <f t="shared" si="2"/>
        <v>0.625</v>
      </c>
      <c r="O21" s="171">
        <f>IF($A21="","",(Reference!B$9+Reference!$M21)/4)</f>
        <v>0.5</v>
      </c>
      <c r="P21" s="171">
        <f>IF($A21="","",(Reference!C$9+Reference!$M21)/4)</f>
        <v>0.5</v>
      </c>
      <c r="Q21" s="171">
        <f>IF($A21="","",(Reference!D$9+Reference!$M21)/4)</f>
        <v>0.5</v>
      </c>
      <c r="R21" s="171">
        <f>IF($A21="","",(Reference!E$9+Reference!$M21)/4)</f>
        <v>0.5</v>
      </c>
      <c r="S21" s="171">
        <f>IF($A21="","",(Reference!F$9+Reference!$M21)/4)</f>
        <v>0.5</v>
      </c>
      <c r="T21" s="171">
        <f>IF($A21="","",(Reference!G$9+Reference!$M21)/4)</f>
        <v>0.5</v>
      </c>
      <c r="U21" s="171">
        <f>IF($A21="","",(Reference!H$9+Reference!$M21)/4)</f>
        <v>0.5</v>
      </c>
      <c r="V21" s="171">
        <f>IF($A21="","",(Reference!I$9+Reference!$M21)/4)</f>
        <v>0.5</v>
      </c>
      <c r="W21" s="171">
        <f>IF($A21="","",(Reference!J$9+Reference!$M21)/4)</f>
        <v>0.5</v>
      </c>
      <c r="X21" s="171">
        <f>IF($A21="","",(Reference!K$9+Reference!$M21)/4)</f>
        <v>0.5</v>
      </c>
      <c r="Y21" s="171">
        <f>IF($A21="","",(Reference!L$9+Reference!$M21)/4)</f>
        <v>0.5</v>
      </c>
      <c r="Z21" s="172">
        <f t="shared" si="3"/>
        <v>0.5</v>
      </c>
    </row>
    <row r="22" spans="1:26" ht="16.5">
      <c r="A22" s="281" t="str">
        <f>IF(Current!A22&lt;&gt;"",Current!A22,"")</f>
        <v>Up 24 - Logan Valley West (Lake, Crooked, McCoy)</v>
      </c>
      <c r="B22" s="69">
        <f>IF($A22="","",(Current!C$9+Current!$N22)/4)</f>
        <v>0.625</v>
      </c>
      <c r="C22" s="69">
        <f>IF($A22="","",(Current!D$9+Current!$N22)/4)</f>
        <v>0.625</v>
      </c>
      <c r="D22" s="69">
        <f>IF($A22="","",(Current!E$9+Current!$N22)/4)</f>
        <v>0.625</v>
      </c>
      <c r="E22" s="69">
        <f>IF($A22="","",(Current!F$9+Current!$N22)/4)</f>
        <v>0.625</v>
      </c>
      <c r="F22" s="69">
        <f>IF($A22="","",(Current!G$9+Current!$N22)/4)</f>
        <v>0.625</v>
      </c>
      <c r="G22" s="69">
        <f>IF($A22="","",(Current!H$9+Current!$N22)/4)</f>
        <v>0.625</v>
      </c>
      <c r="H22" s="69">
        <f>IF($A22="","",(Current!I$9+Current!$N22)/4)</f>
        <v>0.625</v>
      </c>
      <c r="I22" s="69">
        <f>IF($A22="","",(Current!J$9+Current!$N22)/4)</f>
        <v>0.625</v>
      </c>
      <c r="J22" s="69">
        <f>IF($A22="","",(Current!K$9+Current!$N22)/4)</f>
        <v>0.625</v>
      </c>
      <c r="K22" s="69">
        <f>IF($A22="","",(Current!L$9+Current!$N22)/4)</f>
        <v>0.625</v>
      </c>
      <c r="L22" s="69">
        <f>IF($A22="","",(Current!M$9+Current!$N22)/4)</f>
        <v>0.625</v>
      </c>
      <c r="M22" s="58">
        <f t="shared" si="2"/>
        <v>0.625</v>
      </c>
      <c r="O22" s="171">
        <f>IF($A22="","",(Reference!B$9+Reference!$M22)/4)</f>
        <v>0.5</v>
      </c>
      <c r="P22" s="171">
        <f>IF($A22="","",(Reference!C$9+Reference!$M22)/4)</f>
        <v>0.5</v>
      </c>
      <c r="Q22" s="171">
        <f>IF($A22="","",(Reference!D$9+Reference!$M22)/4)</f>
        <v>0.5</v>
      </c>
      <c r="R22" s="171">
        <f>IF($A22="","",(Reference!E$9+Reference!$M22)/4)</f>
        <v>0.5</v>
      </c>
      <c r="S22" s="171">
        <f>IF($A22="","",(Reference!F$9+Reference!$M22)/4)</f>
        <v>0.5</v>
      </c>
      <c r="T22" s="171">
        <f>IF($A22="","",(Reference!G$9+Reference!$M22)/4)</f>
        <v>0.5</v>
      </c>
      <c r="U22" s="171">
        <f>IF($A22="","",(Reference!H$9+Reference!$M22)/4)</f>
        <v>0.5</v>
      </c>
      <c r="V22" s="171">
        <f>IF($A22="","",(Reference!I$9+Reference!$M22)/4)</f>
        <v>0.5</v>
      </c>
      <c r="W22" s="171">
        <f>IF($A22="","",(Reference!J$9+Reference!$M22)/4)</f>
        <v>0.5</v>
      </c>
      <c r="X22" s="171">
        <f>IF($A22="","",(Reference!K$9+Reference!$M22)/4)</f>
        <v>0.5</v>
      </c>
      <c r="Y22" s="171">
        <f>IF($A22="","",(Reference!L$9+Reference!$M22)/4)</f>
        <v>0.5</v>
      </c>
      <c r="Z22" s="172">
        <f t="shared" si="3"/>
        <v>0.5</v>
      </c>
    </row>
    <row r="23" spans="1:26" ht="16.5">
      <c r="A23" s="281" t="str">
        <f>IF(Current!A23&lt;&gt;"",Current!A23,"")</f>
        <v>Up 25 - Malheur Headwaters</v>
      </c>
      <c r="B23" s="69">
        <f>IF($A23="","",(Current!C$9+Current!$N23)/4)</f>
        <v>0.75</v>
      </c>
      <c r="C23" s="69">
        <f>IF($A23="","",(Current!D$9+Current!$N23)/4)</f>
        <v>0.75</v>
      </c>
      <c r="D23" s="69">
        <f>IF($A23="","",(Current!E$9+Current!$N23)/4)</f>
        <v>0.75</v>
      </c>
      <c r="E23" s="69">
        <f>IF($A23="","",(Current!F$9+Current!$N23)/4)</f>
        <v>0.75</v>
      </c>
      <c r="F23" s="69">
        <f>IF($A23="","",(Current!G$9+Current!$N23)/4)</f>
        <v>0.75</v>
      </c>
      <c r="G23" s="69">
        <f>IF($A23="","",(Current!H$9+Current!$N23)/4)</f>
        <v>0.75</v>
      </c>
      <c r="H23" s="69">
        <f>IF($A23="","",(Current!I$9+Current!$N23)/4)</f>
        <v>0.75</v>
      </c>
      <c r="I23" s="69">
        <f>IF($A23="","",(Current!J$9+Current!$N23)/4)</f>
        <v>0.75</v>
      </c>
      <c r="J23" s="69">
        <f>IF($A23="","",(Current!K$9+Current!$N23)/4)</f>
        <v>0.75</v>
      </c>
      <c r="K23" s="69">
        <f>IF($A23="","",(Current!L$9+Current!$N23)/4)</f>
        <v>0.75</v>
      </c>
      <c r="L23" s="69">
        <f>IF($A23="","",(Current!M$9+Current!$N23)/4)</f>
        <v>0.75</v>
      </c>
      <c r="M23" s="58">
        <f t="shared" si="2"/>
        <v>0.75</v>
      </c>
      <c r="O23" s="171">
        <f>IF($A23="","",(Reference!B$9+Reference!$M23)/4)</f>
        <v>0.5</v>
      </c>
      <c r="P23" s="171">
        <f>IF($A23="","",(Reference!C$9+Reference!$M23)/4)</f>
        <v>0.5</v>
      </c>
      <c r="Q23" s="171">
        <f>IF($A23="","",(Reference!D$9+Reference!$M23)/4)</f>
        <v>0.5</v>
      </c>
      <c r="R23" s="171">
        <f>IF($A23="","",(Reference!E$9+Reference!$M23)/4)</f>
        <v>0.5</v>
      </c>
      <c r="S23" s="171">
        <f>IF($A23="","",(Reference!F$9+Reference!$M23)/4)</f>
        <v>0.5</v>
      </c>
      <c r="T23" s="171">
        <f>IF($A23="","",(Reference!G$9+Reference!$M23)/4)</f>
        <v>0.5</v>
      </c>
      <c r="U23" s="171">
        <f>IF($A23="","",(Reference!H$9+Reference!$M23)/4)</f>
        <v>0.5</v>
      </c>
      <c r="V23" s="171">
        <f>IF($A23="","",(Reference!I$9+Reference!$M23)/4)</f>
        <v>0.5</v>
      </c>
      <c r="W23" s="171">
        <f>IF($A23="","",(Reference!J$9+Reference!$M23)/4)</f>
        <v>0.5</v>
      </c>
      <c r="X23" s="171">
        <f>IF($A23="","",(Reference!K$9+Reference!$M23)/4)</f>
        <v>0.5</v>
      </c>
      <c r="Y23" s="171">
        <f>IF($A23="","",(Reference!L$9+Reference!$M23)/4)</f>
        <v>0.5</v>
      </c>
      <c r="Z23" s="172">
        <f t="shared" si="3"/>
        <v>0.5</v>
      </c>
    </row>
    <row r="24" spans="1:26" ht="16.5">
      <c r="A24" s="281" t="str">
        <f>IF(Current!A24&lt;&gt;"",Current!A24,"")</f>
        <v>N Fk 01 - N.Fk.Malheur, mouth to Beulah Res.</v>
      </c>
      <c r="B24" s="69">
        <f>IF($A24="","",(Current!C$9+Current!$N24)/4)</f>
        <v>0.625</v>
      </c>
      <c r="C24" s="69">
        <f>IF($A24="","",(Current!D$9+Current!$N24)/4)</f>
        <v>0.625</v>
      </c>
      <c r="D24" s="69">
        <f>IF($A24="","",(Current!E$9+Current!$N24)/4)</f>
        <v>0.625</v>
      </c>
      <c r="E24" s="69">
        <f>IF($A24="","",(Current!F$9+Current!$N24)/4)</f>
        <v>0.625</v>
      </c>
      <c r="F24" s="69">
        <f>IF($A24="","",(Current!G$9+Current!$N24)/4)</f>
        <v>0.625</v>
      </c>
      <c r="G24" s="69">
        <f>IF($A24="","",(Current!H$9+Current!$N24)/4)</f>
        <v>0.625</v>
      </c>
      <c r="H24" s="69">
        <f>IF($A24="","",(Current!I$9+Current!$N24)/4)</f>
        <v>0.625</v>
      </c>
      <c r="I24" s="69">
        <f>IF($A24="","",(Current!J$9+Current!$N24)/4)</f>
        <v>0.625</v>
      </c>
      <c r="J24" s="69">
        <f>IF($A24="","",(Current!K$9+Current!$N24)/4)</f>
        <v>0.625</v>
      </c>
      <c r="K24" s="69">
        <f>IF($A24="","",(Current!L$9+Current!$N24)/4)</f>
        <v>0.625</v>
      </c>
      <c r="L24" s="69">
        <f>IF($A24="","",(Current!M$9+Current!$N24)/4)</f>
        <v>0.625</v>
      </c>
      <c r="M24" s="58">
        <f t="shared" si="2"/>
        <v>0.625</v>
      </c>
      <c r="O24" s="171">
        <f>IF($A24="","",(Reference!B$9+Reference!$M24)/4)</f>
        <v>0.5</v>
      </c>
      <c r="P24" s="171">
        <f>IF($A24="","",(Reference!C$9+Reference!$M24)/4)</f>
        <v>0.5</v>
      </c>
      <c r="Q24" s="171">
        <f>IF($A24="","",(Reference!D$9+Reference!$M24)/4)</f>
        <v>0.5</v>
      </c>
      <c r="R24" s="171">
        <f>IF($A24="","",(Reference!E$9+Reference!$M24)/4)</f>
        <v>0.5</v>
      </c>
      <c r="S24" s="171">
        <f>IF($A24="","",(Reference!F$9+Reference!$M24)/4)</f>
        <v>0.5</v>
      </c>
      <c r="T24" s="171">
        <f>IF($A24="","",(Reference!G$9+Reference!$M24)/4)</f>
        <v>0.5</v>
      </c>
      <c r="U24" s="171">
        <f>IF($A24="","",(Reference!H$9+Reference!$M24)/4)</f>
        <v>0.5</v>
      </c>
      <c r="V24" s="171">
        <f>IF($A24="","",(Reference!I$9+Reference!$M24)/4)</f>
        <v>0.5</v>
      </c>
      <c r="W24" s="171">
        <f>IF($A24="","",(Reference!J$9+Reference!$M24)/4)</f>
        <v>0.5</v>
      </c>
      <c r="X24" s="171">
        <f>IF($A24="","",(Reference!K$9+Reference!$M24)/4)</f>
        <v>0.5</v>
      </c>
      <c r="Y24" s="171">
        <f>IF($A24="","",(Reference!L$9+Reference!$M24)/4)</f>
        <v>0.5</v>
      </c>
      <c r="Z24" s="172">
        <f t="shared" si="3"/>
        <v>0.5</v>
      </c>
    </row>
    <row r="25" spans="1:26" ht="16.5">
      <c r="A25" s="281" t="str">
        <f>IF(Current!A25&lt;&gt;"",Current!A25,"")</f>
        <v>N Fk 02 - Beulah Res.</v>
      </c>
      <c r="B25" s="69">
        <f>IF($A25="","",(Current!C$9+Current!$N25)/4)</f>
        <v>0.5</v>
      </c>
      <c r="C25" s="69">
        <f>IF($A25="","",(Current!D$9+Current!$N25)/4)</f>
        <v>0.5</v>
      </c>
      <c r="D25" s="69">
        <f>IF($A25="","",(Current!E$9+Current!$N25)/4)</f>
        <v>0.5</v>
      </c>
      <c r="E25" s="69">
        <f>IF($A25="","",(Current!F$9+Current!$N25)/4)</f>
        <v>0.5</v>
      </c>
      <c r="F25" s="69">
        <f>IF($A25="","",(Current!G$9+Current!$N25)/4)</f>
        <v>0.5</v>
      </c>
      <c r="G25" s="69">
        <f>IF($A25="","",(Current!H$9+Current!$N25)/4)</f>
        <v>0.5</v>
      </c>
      <c r="H25" s="69">
        <f>IF($A25="","",(Current!I$9+Current!$N25)/4)</f>
        <v>0.5</v>
      </c>
      <c r="I25" s="69">
        <f>IF($A25="","",(Current!J$9+Current!$N25)/4)</f>
        <v>0.5</v>
      </c>
      <c r="J25" s="69">
        <f>IF($A25="","",(Current!K$9+Current!$N25)/4)</f>
        <v>0.5</v>
      </c>
      <c r="K25" s="69">
        <f>IF($A25="","",(Current!L$9+Current!$N25)/4)</f>
        <v>0.5</v>
      </c>
      <c r="L25" s="69">
        <f>IF($A25="","",(Current!M$9+Current!$N25)/4)</f>
        <v>0.5</v>
      </c>
      <c r="M25" s="58">
        <f t="shared" si="2"/>
        <v>0.5</v>
      </c>
      <c r="O25" s="171">
        <f>IF($A25="","",(Reference!B$9+Reference!$M25)/4)</f>
        <v>0.5</v>
      </c>
      <c r="P25" s="171">
        <f>IF($A25="","",(Reference!C$9+Reference!$M25)/4)</f>
        <v>0.5</v>
      </c>
      <c r="Q25" s="171">
        <f>IF($A25="","",(Reference!D$9+Reference!$M25)/4)</f>
        <v>0.5</v>
      </c>
      <c r="R25" s="171">
        <f>IF($A25="","",(Reference!E$9+Reference!$M25)/4)</f>
        <v>0.5</v>
      </c>
      <c r="S25" s="171">
        <f>IF($A25="","",(Reference!F$9+Reference!$M25)/4)</f>
        <v>0.5</v>
      </c>
      <c r="T25" s="171">
        <f>IF($A25="","",(Reference!G$9+Reference!$M25)/4)</f>
        <v>0.5</v>
      </c>
      <c r="U25" s="171">
        <f>IF($A25="","",(Reference!H$9+Reference!$M25)/4)</f>
        <v>0.5</v>
      </c>
      <c r="V25" s="171">
        <f>IF($A25="","",(Reference!I$9+Reference!$M25)/4)</f>
        <v>0.5</v>
      </c>
      <c r="W25" s="171">
        <f>IF($A25="","",(Reference!J$9+Reference!$M25)/4)</f>
        <v>0.5</v>
      </c>
      <c r="X25" s="171">
        <f>IF($A25="","",(Reference!K$9+Reference!$M25)/4)</f>
        <v>0.5</v>
      </c>
      <c r="Y25" s="171">
        <f>IF($A25="","",(Reference!L$9+Reference!$M25)/4)</f>
        <v>0.5</v>
      </c>
      <c r="Z25" s="172">
        <f t="shared" si="3"/>
        <v>0.5</v>
      </c>
    </row>
    <row r="26" spans="1:26" ht="16.5">
      <c r="A26" s="281" t="str">
        <f>IF(Current!A26&lt;&gt;"",Current!A26,"")</f>
        <v>N Fk 03 - N.Fk.Malheur, Beulah to Little Malheur</v>
      </c>
      <c r="B26" s="69">
        <f>IF($A26="","",(Current!C$9+Current!$N26)/4)</f>
        <v>0.625</v>
      </c>
      <c r="C26" s="69">
        <f>IF($A26="","",(Current!D$9+Current!$N26)/4)</f>
        <v>0.625</v>
      </c>
      <c r="D26" s="69">
        <f>IF($A26="","",(Current!E$9+Current!$N26)/4)</f>
        <v>0.625</v>
      </c>
      <c r="E26" s="69">
        <f>IF($A26="","",(Current!F$9+Current!$N26)/4)</f>
        <v>0.625</v>
      </c>
      <c r="F26" s="69">
        <f>IF($A26="","",(Current!G$9+Current!$N26)/4)</f>
        <v>0.625</v>
      </c>
      <c r="G26" s="69">
        <f>IF($A26="","",(Current!H$9+Current!$N26)/4)</f>
        <v>0.625</v>
      </c>
      <c r="H26" s="69">
        <f>IF($A26="","",(Current!I$9+Current!$N26)/4)</f>
        <v>0.625</v>
      </c>
      <c r="I26" s="69">
        <f>IF($A26="","",(Current!J$9+Current!$N26)/4)</f>
        <v>0.625</v>
      </c>
      <c r="J26" s="69">
        <f>IF($A26="","",(Current!K$9+Current!$N26)/4)</f>
        <v>0.625</v>
      </c>
      <c r="K26" s="69">
        <f>IF($A26="","",(Current!L$9+Current!$N26)/4)</f>
        <v>0.625</v>
      </c>
      <c r="L26" s="69">
        <f>IF($A26="","",(Current!M$9+Current!$N26)/4)</f>
        <v>0.625</v>
      </c>
      <c r="M26" s="58">
        <f t="shared" si="2"/>
        <v>0.625</v>
      </c>
      <c r="O26" s="171">
        <f>IF($A26="","",(Reference!B$9+Reference!$M26)/4)</f>
        <v>0.5</v>
      </c>
      <c r="P26" s="171">
        <f>IF($A26="","",(Reference!C$9+Reference!$M26)/4)</f>
        <v>0.5</v>
      </c>
      <c r="Q26" s="171">
        <f>IF($A26="","",(Reference!D$9+Reference!$M26)/4)</f>
        <v>0.5</v>
      </c>
      <c r="R26" s="171">
        <f>IF($A26="","",(Reference!E$9+Reference!$M26)/4)</f>
        <v>0.5</v>
      </c>
      <c r="S26" s="171">
        <f>IF($A26="","",(Reference!F$9+Reference!$M26)/4)</f>
        <v>0.5</v>
      </c>
      <c r="T26" s="171">
        <f>IF($A26="","",(Reference!G$9+Reference!$M26)/4)</f>
        <v>0.5</v>
      </c>
      <c r="U26" s="171">
        <f>IF($A26="","",(Reference!H$9+Reference!$M26)/4)</f>
        <v>0.5</v>
      </c>
      <c r="V26" s="171">
        <f>IF($A26="","",(Reference!I$9+Reference!$M26)/4)</f>
        <v>0.5</v>
      </c>
      <c r="W26" s="171">
        <f>IF($A26="","",(Reference!J$9+Reference!$M26)/4)</f>
        <v>0.5</v>
      </c>
      <c r="X26" s="171">
        <f>IF($A26="","",(Reference!K$9+Reference!$M26)/4)</f>
        <v>0.5</v>
      </c>
      <c r="Y26" s="171">
        <f>IF($A26="","",(Reference!L$9+Reference!$M26)/4)</f>
        <v>0.5</v>
      </c>
      <c r="Z26" s="172">
        <f t="shared" si="3"/>
        <v>0.5</v>
      </c>
    </row>
    <row r="27" spans="1:26" ht="16.5">
      <c r="A27" s="281" t="str">
        <f>IF(Current!A27&lt;&gt;"",Current!A27,"")</f>
        <v>N Fk 04 - N.Fk.Malheur, Little Malheur to Elk Ck</v>
      </c>
      <c r="B27" s="69">
        <f>IF($A27="","",(Current!C$9+Current!$N27)/4)</f>
        <v>0.75</v>
      </c>
      <c r="C27" s="69">
        <f>IF($A27="","",(Current!D$9+Current!$N27)/4)</f>
        <v>0.75</v>
      </c>
      <c r="D27" s="69">
        <f>IF($A27="","",(Current!E$9+Current!$N27)/4)</f>
        <v>0.75</v>
      </c>
      <c r="E27" s="69">
        <f>IF($A27="","",(Current!F$9+Current!$N27)/4)</f>
        <v>0.75</v>
      </c>
      <c r="F27" s="69">
        <f>IF($A27="","",(Current!G$9+Current!$N27)/4)</f>
        <v>0.75</v>
      </c>
      <c r="G27" s="69">
        <f>IF($A27="","",(Current!H$9+Current!$N27)/4)</f>
        <v>0.75</v>
      </c>
      <c r="H27" s="69">
        <f>IF($A27="","",(Current!I$9+Current!$N27)/4)</f>
        <v>0.75</v>
      </c>
      <c r="I27" s="69">
        <f>IF($A27="","",(Current!J$9+Current!$N27)/4)</f>
        <v>0.75</v>
      </c>
      <c r="J27" s="69">
        <f>IF($A27="","",(Current!K$9+Current!$N27)/4)</f>
        <v>0.75</v>
      </c>
      <c r="K27" s="69">
        <f>IF($A27="","",(Current!L$9+Current!$N27)/4)</f>
        <v>0.75</v>
      </c>
      <c r="L27" s="69">
        <f>IF($A27="","",(Current!M$9+Current!$N27)/4)</f>
        <v>0.75</v>
      </c>
      <c r="M27" s="58">
        <f t="shared" si="2"/>
        <v>0.75</v>
      </c>
      <c r="O27" s="171">
        <f>IF($A27="","",(Reference!B$9+Reference!$M27)/4)</f>
        <v>0.5</v>
      </c>
      <c r="P27" s="171">
        <f>IF($A27="","",(Reference!C$9+Reference!$M27)/4)</f>
        <v>0.5</v>
      </c>
      <c r="Q27" s="171">
        <f>IF($A27="","",(Reference!D$9+Reference!$M27)/4)</f>
        <v>0.5</v>
      </c>
      <c r="R27" s="171">
        <f>IF($A27="","",(Reference!E$9+Reference!$M27)/4)</f>
        <v>0.5</v>
      </c>
      <c r="S27" s="171">
        <f>IF($A27="","",(Reference!F$9+Reference!$M27)/4)</f>
        <v>0.5</v>
      </c>
      <c r="T27" s="171">
        <f>IF($A27="","",(Reference!G$9+Reference!$M27)/4)</f>
        <v>0.5</v>
      </c>
      <c r="U27" s="171">
        <f>IF($A27="","",(Reference!H$9+Reference!$M27)/4)</f>
        <v>0.5</v>
      </c>
      <c r="V27" s="171">
        <f>IF($A27="","",(Reference!I$9+Reference!$M27)/4)</f>
        <v>0.5</v>
      </c>
      <c r="W27" s="171">
        <f>IF($A27="","",(Reference!J$9+Reference!$M27)/4)</f>
        <v>0.5</v>
      </c>
      <c r="X27" s="171">
        <f>IF($A27="","",(Reference!K$9+Reference!$M27)/4)</f>
        <v>0.5</v>
      </c>
      <c r="Y27" s="171">
        <f>IF($A27="","",(Reference!L$9+Reference!$M27)/4)</f>
        <v>0.5</v>
      </c>
      <c r="Z27" s="172">
        <f t="shared" si="3"/>
        <v>0.5</v>
      </c>
    </row>
    <row r="28" spans="1:26" ht="16.5">
      <c r="A28" s="281" t="str">
        <f>IF(Current!A28&lt;&gt;"",Current!A28,"")</f>
        <v>N Fk 05 - Lower Crane Ck / Little Crane Ck</v>
      </c>
      <c r="B28" s="69">
        <f>IF($A28="","",(Current!C$9+Current!$N28)/4)</f>
        <v>0.75</v>
      </c>
      <c r="C28" s="69">
        <f>IF($A28="","",(Current!D$9+Current!$N28)/4)</f>
        <v>0.75</v>
      </c>
      <c r="D28" s="69">
        <f>IF($A28="","",(Current!E$9+Current!$N28)/4)</f>
        <v>0.75</v>
      </c>
      <c r="E28" s="69">
        <f>IF($A28="","",(Current!F$9+Current!$N28)/4)</f>
        <v>0.75</v>
      </c>
      <c r="F28" s="69">
        <f>IF($A28="","",(Current!G$9+Current!$N28)/4)</f>
        <v>0.75</v>
      </c>
      <c r="G28" s="69">
        <f>IF($A28="","",(Current!H$9+Current!$N28)/4)</f>
        <v>0.75</v>
      </c>
      <c r="H28" s="69">
        <f>IF($A28="","",(Current!I$9+Current!$N28)/4)</f>
        <v>0.75</v>
      </c>
      <c r="I28" s="69">
        <f>IF($A28="","",(Current!J$9+Current!$N28)/4)</f>
        <v>0.75</v>
      </c>
      <c r="J28" s="69">
        <f>IF($A28="","",(Current!K$9+Current!$N28)/4)</f>
        <v>0.75</v>
      </c>
      <c r="K28" s="69">
        <f>IF($A28="","",(Current!L$9+Current!$N28)/4)</f>
        <v>0.75</v>
      </c>
      <c r="L28" s="69">
        <f>IF($A28="","",(Current!M$9+Current!$N28)/4)</f>
        <v>0.75</v>
      </c>
      <c r="M28" s="58">
        <f t="shared" si="2"/>
        <v>0.75</v>
      </c>
      <c r="O28" s="171">
        <f>IF($A28="","",(Reference!B$9+Reference!$M28)/4)</f>
        <v>0.5</v>
      </c>
      <c r="P28" s="171">
        <f>IF($A28="","",(Reference!C$9+Reference!$M28)/4)</f>
        <v>0.5</v>
      </c>
      <c r="Q28" s="171">
        <f>IF($A28="","",(Reference!D$9+Reference!$M28)/4)</f>
        <v>0.5</v>
      </c>
      <c r="R28" s="171">
        <f>IF($A28="","",(Reference!E$9+Reference!$M28)/4)</f>
        <v>0.5</v>
      </c>
      <c r="S28" s="171">
        <f>IF($A28="","",(Reference!F$9+Reference!$M28)/4)</f>
        <v>0.5</v>
      </c>
      <c r="T28" s="171">
        <f>IF($A28="","",(Reference!G$9+Reference!$M28)/4)</f>
        <v>0.5</v>
      </c>
      <c r="U28" s="171">
        <f>IF($A28="","",(Reference!H$9+Reference!$M28)/4)</f>
        <v>0.5</v>
      </c>
      <c r="V28" s="171">
        <f>IF($A28="","",(Reference!I$9+Reference!$M28)/4)</f>
        <v>0.5</v>
      </c>
      <c r="W28" s="171">
        <f>IF($A28="","",(Reference!J$9+Reference!$M28)/4)</f>
        <v>0.5</v>
      </c>
      <c r="X28" s="171">
        <f>IF($A28="","",(Reference!K$9+Reference!$M28)/4)</f>
        <v>0.5</v>
      </c>
      <c r="Y28" s="171">
        <f>IF($A28="","",(Reference!L$9+Reference!$M28)/4)</f>
        <v>0.5</v>
      </c>
      <c r="Z28" s="172">
        <f t="shared" si="3"/>
        <v>0.5</v>
      </c>
    </row>
    <row r="29" spans="1:26" ht="16.5">
      <c r="A29" s="281" t="str">
        <f>IF(Current!A29&lt;&gt;"",Current!A29,"")</f>
        <v>N Fk 06 - Crane Ck Tribs</v>
      </c>
      <c r="B29" s="69">
        <f>IF($A29="","",(Current!C$9+Current!$N29)/4)</f>
        <v>0.5</v>
      </c>
      <c r="C29" s="69">
        <f>IF($A29="","",(Current!D$9+Current!$N29)/4)</f>
        <v>0.5</v>
      </c>
      <c r="D29" s="69">
        <f>IF($A29="","",(Current!E$9+Current!$N29)/4)</f>
        <v>0.5</v>
      </c>
      <c r="E29" s="69">
        <f>IF($A29="","",(Current!F$9+Current!$N29)/4)</f>
        <v>0.5</v>
      </c>
      <c r="F29" s="69">
        <f>IF($A29="","",(Current!G$9+Current!$N29)/4)</f>
        <v>0.5</v>
      </c>
      <c r="G29" s="69">
        <f>IF($A29="","",(Current!H$9+Current!$N29)/4)</f>
        <v>0.5</v>
      </c>
      <c r="H29" s="69">
        <f>IF($A29="","",(Current!I$9+Current!$N29)/4)</f>
        <v>0.5</v>
      </c>
      <c r="I29" s="69">
        <f>IF($A29="","",(Current!J$9+Current!$N29)/4)</f>
        <v>0.5</v>
      </c>
      <c r="J29" s="69">
        <f>IF($A29="","",(Current!K$9+Current!$N29)/4)</f>
        <v>0.5</v>
      </c>
      <c r="K29" s="69">
        <f>IF($A29="","",(Current!L$9+Current!$N29)/4)</f>
        <v>0.5</v>
      </c>
      <c r="L29" s="69">
        <f>IF($A29="","",(Current!M$9+Current!$N29)/4)</f>
        <v>0.5</v>
      </c>
      <c r="M29" s="58">
        <f t="shared" si="2"/>
        <v>0.5</v>
      </c>
      <c r="O29" s="171">
        <f>IF($A29="","",(Reference!B$9+Reference!$M29)/4)</f>
        <v>0.5</v>
      </c>
      <c r="P29" s="171">
        <f>IF($A29="","",(Reference!C$9+Reference!$M29)/4)</f>
        <v>0.5</v>
      </c>
      <c r="Q29" s="171">
        <f>IF($A29="","",(Reference!D$9+Reference!$M29)/4)</f>
        <v>0.5</v>
      </c>
      <c r="R29" s="171">
        <f>IF($A29="","",(Reference!E$9+Reference!$M29)/4)</f>
        <v>0.5</v>
      </c>
      <c r="S29" s="171">
        <f>IF($A29="","",(Reference!F$9+Reference!$M29)/4)</f>
        <v>0.5</v>
      </c>
      <c r="T29" s="171">
        <f>IF($A29="","",(Reference!G$9+Reference!$M29)/4)</f>
        <v>0.5</v>
      </c>
      <c r="U29" s="171">
        <f>IF($A29="","",(Reference!H$9+Reference!$M29)/4)</f>
        <v>0.5</v>
      </c>
      <c r="V29" s="171">
        <f>IF($A29="","",(Reference!I$9+Reference!$M29)/4)</f>
        <v>0.5</v>
      </c>
      <c r="W29" s="171">
        <f>IF($A29="","",(Reference!J$9+Reference!$M29)/4)</f>
        <v>0.5</v>
      </c>
      <c r="X29" s="171">
        <f>IF($A29="","",(Reference!K$9+Reference!$M29)/4)</f>
        <v>0.5</v>
      </c>
      <c r="Y29" s="171">
        <f>IF($A29="","",(Reference!L$9+Reference!$M29)/4)</f>
        <v>0.5</v>
      </c>
      <c r="Z29" s="172">
        <f t="shared" si="3"/>
        <v>0.5</v>
      </c>
    </row>
    <row r="30" spans="1:26" ht="16.5">
      <c r="A30" s="281" t="str">
        <f>IF(Current!A30&lt;&gt;"",Current!A30,"")</f>
        <v>N Fk 08 - N.Fk.Malheur headwaters &amp; tribs</v>
      </c>
      <c r="B30" s="69">
        <f>IF($A30="","",(Current!C$9+Current!$N30)/4)</f>
        <v>0.75</v>
      </c>
      <c r="C30" s="69">
        <f>IF($A30="","",(Current!D$9+Current!$N30)/4)</f>
        <v>0.75</v>
      </c>
      <c r="D30" s="69">
        <f>IF($A30="","",(Current!E$9+Current!$N30)/4)</f>
        <v>0.75</v>
      </c>
      <c r="E30" s="69">
        <f>IF($A30="","",(Current!F$9+Current!$N30)/4)</f>
        <v>0.75</v>
      </c>
      <c r="F30" s="69">
        <f>IF($A30="","",(Current!G$9+Current!$N30)/4)</f>
        <v>0.75</v>
      </c>
      <c r="G30" s="69">
        <f>IF($A30="","",(Current!H$9+Current!$N30)/4)</f>
        <v>0.75</v>
      </c>
      <c r="H30" s="69">
        <f>IF($A30="","",(Current!I$9+Current!$N30)/4)</f>
        <v>0.75</v>
      </c>
      <c r="I30" s="69">
        <f>IF($A30="","",(Current!J$9+Current!$N30)/4)</f>
        <v>0.75</v>
      </c>
      <c r="J30" s="69">
        <f>IF($A30="","",(Current!K$9+Current!$N30)/4)</f>
        <v>0.75</v>
      </c>
      <c r="K30" s="69">
        <f>IF($A30="","",(Current!L$9+Current!$N30)/4)</f>
        <v>0.75</v>
      </c>
      <c r="L30" s="69">
        <f>IF($A30="","",(Current!M$9+Current!$N30)/4)</f>
        <v>0.75</v>
      </c>
      <c r="M30" s="58">
        <f t="shared" si="2"/>
        <v>0.75</v>
      </c>
      <c r="O30" s="171">
        <f>IF($A30="","",(Reference!B$9+Reference!$M30)/4)</f>
        <v>0.5</v>
      </c>
      <c r="P30" s="171">
        <f>IF($A30="","",(Reference!C$9+Reference!$M30)/4)</f>
        <v>0.5</v>
      </c>
      <c r="Q30" s="171">
        <f>IF($A30="","",(Reference!D$9+Reference!$M30)/4)</f>
        <v>0.5</v>
      </c>
      <c r="R30" s="171">
        <f>IF($A30="","",(Reference!E$9+Reference!$M30)/4)</f>
        <v>0.5</v>
      </c>
      <c r="S30" s="171">
        <f>IF($A30="","",(Reference!F$9+Reference!$M30)/4)</f>
        <v>0.5</v>
      </c>
      <c r="T30" s="171">
        <f>IF($A30="","",(Reference!G$9+Reference!$M30)/4)</f>
        <v>0.5</v>
      </c>
      <c r="U30" s="171">
        <f>IF($A30="","",(Reference!H$9+Reference!$M30)/4)</f>
        <v>0.5</v>
      </c>
      <c r="V30" s="171">
        <f>IF($A30="","",(Reference!I$9+Reference!$M30)/4)</f>
        <v>0.5</v>
      </c>
      <c r="W30" s="171">
        <f>IF($A30="","",(Reference!J$9+Reference!$M30)/4)</f>
        <v>0.5</v>
      </c>
      <c r="X30" s="171">
        <f>IF($A30="","",(Reference!K$9+Reference!$M30)/4)</f>
        <v>0.5</v>
      </c>
      <c r="Y30" s="171">
        <f>IF($A30="","",(Reference!L$9+Reference!$M30)/4)</f>
        <v>0.5</v>
      </c>
      <c r="Z30" s="172">
        <f t="shared" si="3"/>
        <v>0.5</v>
      </c>
    </row>
    <row r="31" spans="1:26" ht="16.5">
      <c r="A31" s="281">
        <f>IF(Current!A31&lt;&gt;"",Current!A31,"")</f>
      </c>
      <c r="B31" s="69">
        <f>IF($A31="","",(Current!C$9+Current!#REF!)/4)</f>
      </c>
      <c r="C31" s="69">
        <f>IF($A31="","",(Current!D$9+Current!#REF!)/4)</f>
      </c>
      <c r="D31" s="69">
        <f>IF($A31="","",(Current!E$9+Current!#REF!)/4)</f>
      </c>
      <c r="E31" s="69">
        <f>IF($A31="","",(Current!F$9+Current!#REF!)/4)</f>
      </c>
      <c r="F31" s="69">
        <f>IF($A31="","",(Current!G$9+Current!#REF!)/4)</f>
      </c>
      <c r="G31" s="69">
        <f>IF($A31="","",(Current!H$9+Current!#REF!)/4)</f>
      </c>
      <c r="H31" s="69">
        <f>IF($A31="","",(Current!I$9+Current!#REF!)/4)</f>
      </c>
      <c r="I31" s="69">
        <f>IF($A31="","",(Current!J$9+Current!#REF!)/4)</f>
      </c>
      <c r="J31" s="69">
        <f>IF($A31="","",(Current!K$9+Current!#REF!)/4)</f>
      </c>
      <c r="K31" s="69">
        <f>IF($A31="","",(Current!L$9+Current!#REF!)/4)</f>
      </c>
      <c r="L31" s="69">
        <f>IF($A31="","",(Current!M$9+Current!#REF!)/4)</f>
      </c>
      <c r="M31" s="58">
        <f t="shared" si="2"/>
      </c>
      <c r="O31" s="171">
        <f>IF($A31="","",(Reference!B$9+Reference!#REF!)/4)</f>
      </c>
      <c r="P31" s="171">
        <f>IF($A31="","",(Reference!C$9+Reference!#REF!)/4)</f>
      </c>
      <c r="Q31" s="171">
        <f>IF($A31="","",(Reference!D$9+Reference!#REF!)/4)</f>
      </c>
      <c r="R31" s="171">
        <f>IF($A31="","",(Reference!E$9+Reference!#REF!)/4)</f>
      </c>
      <c r="S31" s="171">
        <f>IF($A31="","",(Reference!F$9+Reference!#REF!)/4)</f>
      </c>
      <c r="T31" s="171">
        <f>IF($A31="","",(Reference!G$9+Reference!#REF!)/4)</f>
      </c>
      <c r="U31" s="171">
        <f>IF($A31="","",(Reference!H$9+Reference!#REF!)/4)</f>
      </c>
      <c r="V31" s="171">
        <f>IF($A31="","",(Reference!I$9+Reference!#REF!)/4)</f>
      </c>
      <c r="W31" s="171">
        <f>IF($A31="","",(Reference!J$9+Reference!#REF!)/4)</f>
      </c>
      <c r="X31" s="171">
        <f>IF($A31="","",(Reference!K$9+Reference!#REF!)/4)</f>
      </c>
      <c r="Y31" s="171">
        <f>IF($A31="","",(Reference!L$9+Reference!#REF!)/4)</f>
      </c>
      <c r="Z31" s="172">
        <f t="shared" si="3"/>
      </c>
    </row>
    <row r="32" spans="1:26" ht="16.5">
      <c r="A32" s="281">
        <f>IF(Current!A32&lt;&gt;"",Current!A32,"")</f>
      </c>
      <c r="B32" s="69">
        <f>IF($A32="","",(Current!C$9+Current!#REF!)/4)</f>
      </c>
      <c r="C32" s="69">
        <f>IF($A32="","",(Current!D$9+Current!#REF!)/4)</f>
      </c>
      <c r="D32" s="69">
        <f>IF($A32="","",(Current!E$9+Current!#REF!)/4)</f>
      </c>
      <c r="E32" s="69">
        <f>IF($A32="","",(Current!F$9+Current!#REF!)/4)</f>
      </c>
      <c r="F32" s="69">
        <f>IF($A32="","",(Current!G$9+Current!#REF!)/4)</f>
      </c>
      <c r="G32" s="69">
        <f>IF($A32="","",(Current!H$9+Current!#REF!)/4)</f>
      </c>
      <c r="H32" s="69">
        <f>IF($A32="","",(Current!I$9+Current!#REF!)/4)</f>
      </c>
      <c r="I32" s="69">
        <f>IF($A32="","",(Current!J$9+Current!#REF!)/4)</f>
      </c>
      <c r="J32" s="69">
        <f>IF($A32="","",(Current!K$9+Current!#REF!)/4)</f>
      </c>
      <c r="K32" s="69">
        <f>IF($A32="","",(Current!L$9+Current!#REF!)/4)</f>
      </c>
      <c r="L32" s="69">
        <f>IF($A32="","",(Current!M$9+Current!#REF!)/4)</f>
      </c>
      <c r="M32" s="58">
        <f t="shared" si="2"/>
      </c>
      <c r="O32" s="171">
        <f>IF($A32="","",(Reference!B$9+Reference!#REF!)/4)</f>
      </c>
      <c r="P32" s="171">
        <f>IF($A32="","",(Reference!C$9+Reference!#REF!)/4)</f>
      </c>
      <c r="Q32" s="171">
        <f>IF($A32="","",(Reference!D$9+Reference!#REF!)/4)</f>
      </c>
      <c r="R32" s="171">
        <f>IF($A32="","",(Reference!E$9+Reference!#REF!)/4)</f>
      </c>
      <c r="S32" s="171">
        <f>IF($A32="","",(Reference!F$9+Reference!#REF!)/4)</f>
      </c>
      <c r="T32" s="171">
        <f>IF($A32="","",(Reference!G$9+Reference!#REF!)/4)</f>
      </c>
      <c r="U32" s="171">
        <f>IF($A32="","",(Reference!H$9+Reference!#REF!)/4)</f>
      </c>
      <c r="V32" s="171">
        <f>IF($A32="","",(Reference!I$9+Reference!#REF!)/4)</f>
      </c>
      <c r="W32" s="171">
        <f>IF($A32="","",(Reference!J$9+Reference!#REF!)/4)</f>
      </c>
      <c r="X32" s="171">
        <f>IF($A32="","",(Reference!K$9+Reference!#REF!)/4)</f>
      </c>
      <c r="Y32" s="171">
        <f>IF($A32="","",(Reference!L$9+Reference!#REF!)/4)</f>
      </c>
      <c r="Z32" s="172">
        <f t="shared" si="3"/>
      </c>
    </row>
    <row r="33" spans="1:26" ht="16.5">
      <c r="A33" s="281">
        <f>IF(Current!A33&lt;&gt;"",Current!A33,"")</f>
      </c>
      <c r="B33" s="69">
        <f>IF($A33="","",(Current!C$9+Current!#REF!)/4)</f>
      </c>
      <c r="C33" s="69">
        <f>IF($A33="","",(Current!D$9+Current!#REF!)/4)</f>
      </c>
      <c r="D33" s="69">
        <f>IF($A33="","",(Current!E$9+Current!#REF!)/4)</f>
      </c>
      <c r="E33" s="69">
        <f>IF($A33="","",(Current!F$9+Current!#REF!)/4)</f>
      </c>
      <c r="F33" s="69">
        <f>IF($A33="","",(Current!G$9+Current!#REF!)/4)</f>
      </c>
      <c r="G33" s="69">
        <f>IF($A33="","",(Current!H$9+Current!#REF!)/4)</f>
      </c>
      <c r="H33" s="69">
        <f>IF($A33="","",(Current!I$9+Current!#REF!)/4)</f>
      </c>
      <c r="I33" s="69">
        <f>IF($A33="","",(Current!J$9+Current!#REF!)/4)</f>
      </c>
      <c r="J33" s="69">
        <f>IF($A33="","",(Current!K$9+Current!#REF!)/4)</f>
      </c>
      <c r="K33" s="69">
        <f>IF($A33="","",(Current!L$9+Current!#REF!)/4)</f>
      </c>
      <c r="L33" s="69">
        <f>IF($A33="","",(Current!M$9+Current!#REF!)/4)</f>
      </c>
      <c r="M33" s="58">
        <f aca="true" t="shared" si="4" ref="M33:M96">IF(COUNT(B33:L33)&gt;0,SUM(B33:L33)/COUNT(B33:L33),"")</f>
      </c>
      <c r="O33" s="171">
        <f>IF($A33="","",(Reference!B$9+Reference!#REF!)/4)</f>
      </c>
      <c r="P33" s="171">
        <f>IF($A33="","",(Reference!C$9+Reference!#REF!)/4)</f>
      </c>
      <c r="Q33" s="171">
        <f>IF($A33="","",(Reference!D$9+Reference!#REF!)/4)</f>
      </c>
      <c r="R33" s="171">
        <f>IF($A33="","",(Reference!E$9+Reference!#REF!)/4)</f>
      </c>
      <c r="S33" s="171">
        <f>IF($A33="","",(Reference!F$9+Reference!#REF!)/4)</f>
      </c>
      <c r="T33" s="171">
        <f>IF($A33="","",(Reference!G$9+Reference!#REF!)/4)</f>
      </c>
      <c r="U33" s="171">
        <f>IF($A33="","",(Reference!H$9+Reference!#REF!)/4)</f>
      </c>
      <c r="V33" s="171">
        <f>IF($A33="","",(Reference!I$9+Reference!#REF!)/4)</f>
      </c>
      <c r="W33" s="171">
        <f>IF($A33="","",(Reference!J$9+Reference!#REF!)/4)</f>
      </c>
      <c r="X33" s="171">
        <f>IF($A33="","",(Reference!K$9+Reference!#REF!)/4)</f>
      </c>
      <c r="Y33" s="171">
        <f>IF($A33="","",(Reference!L$9+Reference!#REF!)/4)</f>
      </c>
      <c r="Z33" s="172">
        <f aca="true" t="shared" si="5" ref="Z33:Z96">IF(COUNT(O33:Y33)&gt;0,SUM(O33:Y33)/COUNT(O33:Y33),"")</f>
      </c>
    </row>
    <row r="34" spans="1:26" ht="16.5">
      <c r="A34" s="281">
        <f>IF(Current!A34&lt;&gt;"",Current!A34,"")</f>
      </c>
      <c r="B34" s="69">
        <f>IF($A34="","",(Current!C$9+Current!#REF!)/4)</f>
      </c>
      <c r="C34" s="69">
        <f>IF($A34="","",(Current!D$9+Current!#REF!)/4)</f>
      </c>
      <c r="D34" s="69">
        <f>IF($A34="","",(Current!E$9+Current!#REF!)/4)</f>
      </c>
      <c r="E34" s="69">
        <f>IF($A34="","",(Current!F$9+Current!#REF!)/4)</f>
      </c>
      <c r="F34" s="69">
        <f>IF($A34="","",(Current!G$9+Current!#REF!)/4)</f>
      </c>
      <c r="G34" s="69">
        <f>IF($A34="","",(Current!H$9+Current!#REF!)/4)</f>
      </c>
      <c r="H34" s="69">
        <f>IF($A34="","",(Current!I$9+Current!#REF!)/4)</f>
      </c>
      <c r="I34" s="69">
        <f>IF($A34="","",(Current!J$9+Current!#REF!)/4)</f>
      </c>
      <c r="J34" s="69">
        <f>IF($A34="","",(Current!K$9+Current!#REF!)/4)</f>
      </c>
      <c r="K34" s="69">
        <f>IF($A34="","",(Current!L$9+Current!#REF!)/4)</f>
      </c>
      <c r="L34" s="69">
        <f>IF($A34="","",(Current!M$9+Current!#REF!)/4)</f>
      </c>
      <c r="M34" s="58">
        <f t="shared" si="4"/>
      </c>
      <c r="O34" s="171">
        <f>IF($A34="","",(Reference!B$9+Reference!#REF!)/4)</f>
      </c>
      <c r="P34" s="171">
        <f>IF($A34="","",(Reference!C$9+Reference!#REF!)/4)</f>
      </c>
      <c r="Q34" s="171">
        <f>IF($A34="","",(Reference!D$9+Reference!#REF!)/4)</f>
      </c>
      <c r="R34" s="171">
        <f>IF($A34="","",(Reference!E$9+Reference!#REF!)/4)</f>
      </c>
      <c r="S34" s="171">
        <f>IF($A34="","",(Reference!F$9+Reference!#REF!)/4)</f>
      </c>
      <c r="T34" s="171">
        <f>IF($A34="","",(Reference!G$9+Reference!#REF!)/4)</f>
      </c>
      <c r="U34" s="171">
        <f>IF($A34="","",(Reference!H$9+Reference!#REF!)/4)</f>
      </c>
      <c r="V34" s="171">
        <f>IF($A34="","",(Reference!I$9+Reference!#REF!)/4)</f>
      </c>
      <c r="W34" s="171">
        <f>IF($A34="","",(Reference!J$9+Reference!#REF!)/4)</f>
      </c>
      <c r="X34" s="171">
        <f>IF($A34="","",(Reference!K$9+Reference!#REF!)/4)</f>
      </c>
      <c r="Y34" s="171">
        <f>IF($A34="","",(Reference!L$9+Reference!#REF!)/4)</f>
      </c>
      <c r="Z34" s="172">
        <f t="shared" si="5"/>
      </c>
    </row>
    <row r="35" spans="1:26" ht="16.5">
      <c r="A35" s="281">
        <f>IF(Current!A35&lt;&gt;"",Current!A35,"")</f>
      </c>
      <c r="B35" s="69">
        <f>IF($A35="","",(Current!C$9+Current!#REF!)/4)</f>
      </c>
      <c r="C35" s="69">
        <f>IF($A35="","",(Current!D$9+Current!#REF!)/4)</f>
      </c>
      <c r="D35" s="69">
        <f>IF($A35="","",(Current!E$9+Current!#REF!)/4)</f>
      </c>
      <c r="E35" s="69">
        <f>IF($A35="","",(Current!F$9+Current!#REF!)/4)</f>
      </c>
      <c r="F35" s="69">
        <f>IF($A35="","",(Current!G$9+Current!#REF!)/4)</f>
      </c>
      <c r="G35" s="69">
        <f>IF($A35="","",(Current!H$9+Current!#REF!)/4)</f>
      </c>
      <c r="H35" s="69">
        <f>IF($A35="","",(Current!I$9+Current!#REF!)/4)</f>
      </c>
      <c r="I35" s="69">
        <f>IF($A35="","",(Current!J$9+Current!#REF!)/4)</f>
      </c>
      <c r="J35" s="69">
        <f>IF($A35="","",(Current!K$9+Current!#REF!)/4)</f>
      </c>
      <c r="K35" s="69">
        <f>IF($A35="","",(Current!L$9+Current!#REF!)/4)</f>
      </c>
      <c r="L35" s="69">
        <f>IF($A35="","",(Current!M$9+Current!#REF!)/4)</f>
      </c>
      <c r="M35" s="58">
        <f t="shared" si="4"/>
      </c>
      <c r="O35" s="171">
        <f>IF($A35="","",(Reference!B$9+Reference!#REF!)/4)</f>
      </c>
      <c r="P35" s="171">
        <f>IF($A35="","",(Reference!C$9+Reference!#REF!)/4)</f>
      </c>
      <c r="Q35" s="171">
        <f>IF($A35="","",(Reference!D$9+Reference!#REF!)/4)</f>
      </c>
      <c r="R35" s="171">
        <f>IF($A35="","",(Reference!E$9+Reference!#REF!)/4)</f>
      </c>
      <c r="S35" s="171">
        <f>IF($A35="","",(Reference!F$9+Reference!#REF!)/4)</f>
      </c>
      <c r="T35" s="171">
        <f>IF($A35="","",(Reference!G$9+Reference!#REF!)/4)</f>
      </c>
      <c r="U35" s="171">
        <f>IF($A35="","",(Reference!H$9+Reference!#REF!)/4)</f>
      </c>
      <c r="V35" s="171">
        <f>IF($A35="","",(Reference!I$9+Reference!#REF!)/4)</f>
      </c>
      <c r="W35" s="171">
        <f>IF($A35="","",(Reference!J$9+Reference!#REF!)/4)</f>
      </c>
      <c r="X35" s="171">
        <f>IF($A35="","",(Reference!K$9+Reference!#REF!)/4)</f>
      </c>
      <c r="Y35" s="171">
        <f>IF($A35="","",(Reference!L$9+Reference!#REF!)/4)</f>
      </c>
      <c r="Z35" s="172">
        <f t="shared" si="5"/>
      </c>
    </row>
    <row r="36" spans="1:26" ht="16.5">
      <c r="A36" s="281">
        <f>IF(Current!A36&lt;&gt;"",Current!A36,"")</f>
      </c>
      <c r="B36" s="69">
        <f>IF($A36="","",(Current!C$9+Current!#REF!)/4)</f>
      </c>
      <c r="C36" s="69">
        <f>IF($A36="","",(Current!D$9+Current!#REF!)/4)</f>
      </c>
      <c r="D36" s="69">
        <f>IF($A36="","",(Current!E$9+Current!#REF!)/4)</f>
      </c>
      <c r="E36" s="69">
        <f>IF($A36="","",(Current!F$9+Current!#REF!)/4)</f>
      </c>
      <c r="F36" s="69">
        <f>IF($A36="","",(Current!G$9+Current!#REF!)/4)</f>
      </c>
      <c r="G36" s="69">
        <f>IF($A36="","",(Current!H$9+Current!#REF!)/4)</f>
      </c>
      <c r="H36" s="69">
        <f>IF($A36="","",(Current!I$9+Current!#REF!)/4)</f>
      </c>
      <c r="I36" s="69">
        <f>IF($A36="","",(Current!J$9+Current!#REF!)/4)</f>
      </c>
      <c r="J36" s="69">
        <f>IF($A36="","",(Current!K$9+Current!#REF!)/4)</f>
      </c>
      <c r="K36" s="69">
        <f>IF($A36="","",(Current!L$9+Current!#REF!)/4)</f>
      </c>
      <c r="L36" s="69">
        <f>IF($A36="","",(Current!M$9+Current!#REF!)/4)</f>
      </c>
      <c r="M36" s="58">
        <f t="shared" si="4"/>
      </c>
      <c r="O36" s="171">
        <f>IF($A36="","",(Reference!B$9+Reference!#REF!)/4)</f>
      </c>
      <c r="P36" s="171">
        <f>IF($A36="","",(Reference!C$9+Reference!#REF!)/4)</f>
      </c>
      <c r="Q36" s="171">
        <f>IF($A36="","",(Reference!D$9+Reference!#REF!)/4)</f>
      </c>
      <c r="R36" s="171">
        <f>IF($A36="","",(Reference!E$9+Reference!#REF!)/4)</f>
      </c>
      <c r="S36" s="171">
        <f>IF($A36="","",(Reference!F$9+Reference!#REF!)/4)</f>
      </c>
      <c r="T36" s="171">
        <f>IF($A36="","",(Reference!G$9+Reference!#REF!)/4)</f>
      </c>
      <c r="U36" s="171">
        <f>IF($A36="","",(Reference!H$9+Reference!#REF!)/4)</f>
      </c>
      <c r="V36" s="171">
        <f>IF($A36="","",(Reference!I$9+Reference!#REF!)/4)</f>
      </c>
      <c r="W36" s="171">
        <f>IF($A36="","",(Reference!J$9+Reference!#REF!)/4)</f>
      </c>
      <c r="X36" s="171">
        <f>IF($A36="","",(Reference!K$9+Reference!#REF!)/4)</f>
      </c>
      <c r="Y36" s="171">
        <f>IF($A36="","",(Reference!L$9+Reference!#REF!)/4)</f>
      </c>
      <c r="Z36" s="172">
        <f t="shared" si="5"/>
      </c>
    </row>
    <row r="37" spans="1:26" ht="16.5">
      <c r="A37" s="281">
        <f>IF(Current!A37&lt;&gt;"",Current!A37,"")</f>
      </c>
      <c r="B37" s="69">
        <f>IF($A37="","",(Current!C$9+Current!#REF!)/4)</f>
      </c>
      <c r="C37" s="69">
        <f>IF($A37="","",(Current!D$9+Current!#REF!)/4)</f>
      </c>
      <c r="D37" s="69">
        <f>IF($A37="","",(Current!E$9+Current!#REF!)/4)</f>
      </c>
      <c r="E37" s="69">
        <f>IF($A37="","",(Current!F$9+Current!#REF!)/4)</f>
      </c>
      <c r="F37" s="69">
        <f>IF($A37="","",(Current!G$9+Current!#REF!)/4)</f>
      </c>
      <c r="G37" s="69">
        <f>IF($A37="","",(Current!H$9+Current!#REF!)/4)</f>
      </c>
      <c r="H37" s="69">
        <f>IF($A37="","",(Current!I$9+Current!#REF!)/4)</f>
      </c>
      <c r="I37" s="69">
        <f>IF($A37="","",(Current!J$9+Current!#REF!)/4)</f>
      </c>
      <c r="J37" s="69">
        <f>IF($A37="","",(Current!K$9+Current!#REF!)/4)</f>
      </c>
      <c r="K37" s="69">
        <f>IF($A37="","",(Current!L$9+Current!#REF!)/4)</f>
      </c>
      <c r="L37" s="69">
        <f>IF($A37="","",(Current!M$9+Current!#REF!)/4)</f>
      </c>
      <c r="M37" s="58">
        <f t="shared" si="4"/>
      </c>
      <c r="O37" s="171">
        <f>IF($A37="","",(Reference!B$9+Reference!#REF!)/4)</f>
      </c>
      <c r="P37" s="171">
        <f>IF($A37="","",(Reference!C$9+Reference!#REF!)/4)</f>
      </c>
      <c r="Q37" s="171">
        <f>IF($A37="","",(Reference!D$9+Reference!#REF!)/4)</f>
      </c>
      <c r="R37" s="171">
        <f>IF($A37="","",(Reference!E$9+Reference!#REF!)/4)</f>
      </c>
      <c r="S37" s="171">
        <f>IF($A37="","",(Reference!F$9+Reference!#REF!)/4)</f>
      </c>
      <c r="T37" s="171">
        <f>IF($A37="","",(Reference!G$9+Reference!#REF!)/4)</f>
      </c>
      <c r="U37" s="171">
        <f>IF($A37="","",(Reference!H$9+Reference!#REF!)/4)</f>
      </c>
      <c r="V37" s="171">
        <f>IF($A37="","",(Reference!I$9+Reference!#REF!)/4)</f>
      </c>
      <c r="W37" s="171">
        <f>IF($A37="","",(Reference!J$9+Reference!#REF!)/4)</f>
      </c>
      <c r="X37" s="171">
        <f>IF($A37="","",(Reference!K$9+Reference!#REF!)/4)</f>
      </c>
      <c r="Y37" s="171">
        <f>IF($A37="","",(Reference!L$9+Reference!#REF!)/4)</f>
      </c>
      <c r="Z37" s="172">
        <f t="shared" si="5"/>
      </c>
    </row>
    <row r="38" spans="1:26" ht="16.5">
      <c r="A38" s="281">
        <f>IF(Current!A38&lt;&gt;"",Current!A38,"")</f>
      </c>
      <c r="B38" s="69">
        <f>IF($A38="","",(Current!C$9+Current!#REF!)/4)</f>
      </c>
      <c r="C38" s="69">
        <f>IF($A38="","",(Current!D$9+Current!#REF!)/4)</f>
      </c>
      <c r="D38" s="69">
        <f>IF($A38="","",(Current!E$9+Current!#REF!)/4)</f>
      </c>
      <c r="E38" s="69">
        <f>IF($A38="","",(Current!F$9+Current!#REF!)/4)</f>
      </c>
      <c r="F38" s="69">
        <f>IF($A38="","",(Current!G$9+Current!#REF!)/4)</f>
      </c>
      <c r="G38" s="69">
        <f>IF($A38="","",(Current!H$9+Current!#REF!)/4)</f>
      </c>
      <c r="H38" s="69">
        <f>IF($A38="","",(Current!I$9+Current!#REF!)/4)</f>
      </c>
      <c r="I38" s="69">
        <f>IF($A38="","",(Current!J$9+Current!#REF!)/4)</f>
      </c>
      <c r="J38" s="69">
        <f>IF($A38="","",(Current!K$9+Current!#REF!)/4)</f>
      </c>
      <c r="K38" s="69">
        <f>IF($A38="","",(Current!L$9+Current!#REF!)/4)</f>
      </c>
      <c r="L38" s="69">
        <f>IF($A38="","",(Current!M$9+Current!#REF!)/4)</f>
      </c>
      <c r="M38" s="58">
        <f t="shared" si="4"/>
      </c>
      <c r="O38" s="171">
        <f>IF($A38="","",(Reference!B$9+Reference!#REF!)/4)</f>
      </c>
      <c r="P38" s="171">
        <f>IF($A38="","",(Reference!C$9+Reference!#REF!)/4)</f>
      </c>
      <c r="Q38" s="171">
        <f>IF($A38="","",(Reference!D$9+Reference!#REF!)/4)</f>
      </c>
      <c r="R38" s="171">
        <f>IF($A38="","",(Reference!E$9+Reference!#REF!)/4)</f>
      </c>
      <c r="S38" s="171">
        <f>IF($A38="","",(Reference!F$9+Reference!#REF!)/4)</f>
      </c>
      <c r="T38" s="171">
        <f>IF($A38="","",(Reference!G$9+Reference!#REF!)/4)</f>
      </c>
      <c r="U38" s="171">
        <f>IF($A38="","",(Reference!H$9+Reference!#REF!)/4)</f>
      </c>
      <c r="V38" s="171">
        <f>IF($A38="","",(Reference!I$9+Reference!#REF!)/4)</f>
      </c>
      <c r="W38" s="171">
        <f>IF($A38="","",(Reference!J$9+Reference!#REF!)/4)</f>
      </c>
      <c r="X38" s="171">
        <f>IF($A38="","",(Reference!K$9+Reference!#REF!)/4)</f>
      </c>
      <c r="Y38" s="171">
        <f>IF($A38="","",(Reference!L$9+Reference!#REF!)/4)</f>
      </c>
      <c r="Z38" s="172">
        <f t="shared" si="5"/>
      </c>
    </row>
    <row r="39" spans="1:26" ht="16.5">
      <c r="A39" s="281">
        <f>IF(Current!A39&lt;&gt;"",Current!A39,"")</f>
      </c>
      <c r="B39" s="69">
        <f>IF($A39="","",(Current!C$9+Current!#REF!)/4)</f>
      </c>
      <c r="C39" s="69">
        <f>IF($A39="","",(Current!D$9+Current!#REF!)/4)</f>
      </c>
      <c r="D39" s="69">
        <f>IF($A39="","",(Current!E$9+Current!#REF!)/4)</f>
      </c>
      <c r="E39" s="69">
        <f>IF($A39="","",(Current!F$9+Current!#REF!)/4)</f>
      </c>
      <c r="F39" s="69">
        <f>IF($A39="","",(Current!G$9+Current!#REF!)/4)</f>
      </c>
      <c r="G39" s="69">
        <f>IF($A39="","",(Current!H$9+Current!#REF!)/4)</f>
      </c>
      <c r="H39" s="69">
        <f>IF($A39="","",(Current!I$9+Current!#REF!)/4)</f>
      </c>
      <c r="I39" s="69">
        <f>IF($A39="","",(Current!J$9+Current!#REF!)/4)</f>
      </c>
      <c r="J39" s="69">
        <f>IF($A39="","",(Current!K$9+Current!#REF!)/4)</f>
      </c>
      <c r="K39" s="69">
        <f>IF($A39="","",(Current!L$9+Current!#REF!)/4)</f>
      </c>
      <c r="L39" s="69">
        <f>IF($A39="","",(Current!M$9+Current!#REF!)/4)</f>
      </c>
      <c r="M39" s="58">
        <f t="shared" si="4"/>
      </c>
      <c r="O39" s="171">
        <f>IF($A39="","",(Reference!B$9+Reference!#REF!)/4)</f>
      </c>
      <c r="P39" s="171">
        <f>IF($A39="","",(Reference!C$9+Reference!#REF!)/4)</f>
      </c>
      <c r="Q39" s="171">
        <f>IF($A39="","",(Reference!D$9+Reference!#REF!)/4)</f>
      </c>
      <c r="R39" s="171">
        <f>IF($A39="","",(Reference!E$9+Reference!#REF!)/4)</f>
      </c>
      <c r="S39" s="171">
        <f>IF($A39="","",(Reference!F$9+Reference!#REF!)/4)</f>
      </c>
      <c r="T39" s="171">
        <f>IF($A39="","",(Reference!G$9+Reference!#REF!)/4)</f>
      </c>
      <c r="U39" s="171">
        <f>IF($A39="","",(Reference!H$9+Reference!#REF!)/4)</f>
      </c>
      <c r="V39" s="171">
        <f>IF($A39="","",(Reference!I$9+Reference!#REF!)/4)</f>
      </c>
      <c r="W39" s="171">
        <f>IF($A39="","",(Reference!J$9+Reference!#REF!)/4)</f>
      </c>
      <c r="X39" s="171">
        <f>IF($A39="","",(Reference!K$9+Reference!#REF!)/4)</f>
      </c>
      <c r="Y39" s="171">
        <f>IF($A39="","",(Reference!L$9+Reference!#REF!)/4)</f>
      </c>
      <c r="Z39" s="172">
        <f t="shared" si="5"/>
      </c>
    </row>
    <row r="40" spans="1:26" ht="16.5">
      <c r="A40" s="281">
        <f>IF(Current!A40&lt;&gt;"",Current!A40,"")</f>
      </c>
      <c r="B40" s="69">
        <f>IF($A40="","",(Current!C$9+Current!#REF!)/4)</f>
      </c>
      <c r="C40" s="69">
        <f>IF($A40="","",(Current!D$9+Current!#REF!)/4)</f>
      </c>
      <c r="D40" s="69">
        <f>IF($A40="","",(Current!E$9+Current!#REF!)/4)</f>
      </c>
      <c r="E40" s="69">
        <f>IF($A40="","",(Current!F$9+Current!#REF!)/4)</f>
      </c>
      <c r="F40" s="69">
        <f>IF($A40="","",(Current!G$9+Current!#REF!)/4)</f>
      </c>
      <c r="G40" s="69">
        <f>IF($A40="","",(Current!H$9+Current!#REF!)/4)</f>
      </c>
      <c r="H40" s="69">
        <f>IF($A40="","",(Current!I$9+Current!#REF!)/4)</f>
      </c>
      <c r="I40" s="69">
        <f>IF($A40="","",(Current!J$9+Current!#REF!)/4)</f>
      </c>
      <c r="J40" s="69">
        <f>IF($A40="","",(Current!K$9+Current!#REF!)/4)</f>
      </c>
      <c r="K40" s="69">
        <f>IF($A40="","",(Current!L$9+Current!#REF!)/4)</f>
      </c>
      <c r="L40" s="69">
        <f>IF($A40="","",(Current!M$9+Current!#REF!)/4)</f>
      </c>
      <c r="M40" s="58">
        <f t="shared" si="4"/>
      </c>
      <c r="O40" s="171">
        <f>IF($A40="","",(Reference!B$9+Reference!#REF!)/4)</f>
      </c>
      <c r="P40" s="171">
        <f>IF($A40="","",(Reference!C$9+Reference!#REF!)/4)</f>
      </c>
      <c r="Q40" s="171">
        <f>IF($A40="","",(Reference!D$9+Reference!#REF!)/4)</f>
      </c>
      <c r="R40" s="171">
        <f>IF($A40="","",(Reference!E$9+Reference!#REF!)/4)</f>
      </c>
      <c r="S40" s="171">
        <f>IF($A40="","",(Reference!F$9+Reference!#REF!)/4)</f>
      </c>
      <c r="T40" s="171">
        <f>IF($A40="","",(Reference!G$9+Reference!#REF!)/4)</f>
      </c>
      <c r="U40" s="171">
        <f>IF($A40="","",(Reference!H$9+Reference!#REF!)/4)</f>
      </c>
      <c r="V40" s="171">
        <f>IF($A40="","",(Reference!I$9+Reference!#REF!)/4)</f>
      </c>
      <c r="W40" s="171">
        <f>IF($A40="","",(Reference!J$9+Reference!#REF!)/4)</f>
      </c>
      <c r="X40" s="171">
        <f>IF($A40="","",(Reference!K$9+Reference!#REF!)/4)</f>
      </c>
      <c r="Y40" s="171">
        <f>IF($A40="","",(Reference!L$9+Reference!#REF!)/4)</f>
      </c>
      <c r="Z40" s="172">
        <f t="shared" si="5"/>
      </c>
    </row>
    <row r="41" spans="1:26" ht="16.5">
      <c r="A41" s="281">
        <f>IF(Current!A41&lt;&gt;"",Current!A41,"")</f>
      </c>
      <c r="B41" s="69">
        <f>IF($A41="","",(Current!C$9+Current!#REF!)/4)</f>
      </c>
      <c r="C41" s="69">
        <f>IF($A41="","",(Current!D$9+Current!#REF!)/4)</f>
      </c>
      <c r="D41" s="69">
        <f>IF($A41="","",(Current!E$9+Current!#REF!)/4)</f>
      </c>
      <c r="E41" s="69">
        <f>IF($A41="","",(Current!F$9+Current!#REF!)/4)</f>
      </c>
      <c r="F41" s="69">
        <f>IF($A41="","",(Current!G$9+Current!#REF!)/4)</f>
      </c>
      <c r="G41" s="69">
        <f>IF($A41="","",(Current!H$9+Current!#REF!)/4)</f>
      </c>
      <c r="H41" s="69">
        <f>IF($A41="","",(Current!I$9+Current!#REF!)/4)</f>
      </c>
      <c r="I41" s="69">
        <f>IF($A41="","",(Current!J$9+Current!#REF!)/4)</f>
      </c>
      <c r="J41" s="69">
        <f>IF($A41="","",(Current!K$9+Current!#REF!)/4)</f>
      </c>
      <c r="K41" s="69">
        <f>IF($A41="","",(Current!L$9+Current!#REF!)/4)</f>
      </c>
      <c r="L41" s="69">
        <f>IF($A41="","",(Current!M$9+Current!#REF!)/4)</f>
      </c>
      <c r="M41" s="58">
        <f t="shared" si="4"/>
      </c>
      <c r="O41" s="171">
        <f>IF($A41="","",(Reference!B$9+Reference!#REF!)/4)</f>
      </c>
      <c r="P41" s="171">
        <f>IF($A41="","",(Reference!C$9+Reference!#REF!)/4)</f>
      </c>
      <c r="Q41" s="171">
        <f>IF($A41="","",(Reference!D$9+Reference!#REF!)/4)</f>
      </c>
      <c r="R41" s="171">
        <f>IF($A41="","",(Reference!E$9+Reference!#REF!)/4)</f>
      </c>
      <c r="S41" s="171">
        <f>IF($A41="","",(Reference!F$9+Reference!#REF!)/4)</f>
      </c>
      <c r="T41" s="171">
        <f>IF($A41="","",(Reference!G$9+Reference!#REF!)/4)</f>
      </c>
      <c r="U41" s="171">
        <f>IF($A41="","",(Reference!H$9+Reference!#REF!)/4)</f>
      </c>
      <c r="V41" s="171">
        <f>IF($A41="","",(Reference!I$9+Reference!#REF!)/4)</f>
      </c>
      <c r="W41" s="171">
        <f>IF($A41="","",(Reference!J$9+Reference!#REF!)/4)</f>
      </c>
      <c r="X41" s="171">
        <f>IF($A41="","",(Reference!K$9+Reference!#REF!)/4)</f>
      </c>
      <c r="Y41" s="171">
        <f>IF($A41="","",(Reference!L$9+Reference!#REF!)/4)</f>
      </c>
      <c r="Z41" s="172">
        <f t="shared" si="5"/>
      </c>
    </row>
    <row r="42" spans="1:26" ht="16.5">
      <c r="A42" s="281">
        <f>IF(Current!A42&lt;&gt;"",Current!A42,"")</f>
      </c>
      <c r="B42" s="69">
        <f>IF($A42="","",(Current!C$9+Current!#REF!)/4)</f>
      </c>
      <c r="C42" s="69">
        <f>IF($A42="","",(Current!D$9+Current!#REF!)/4)</f>
      </c>
      <c r="D42" s="69">
        <f>IF($A42="","",(Current!E$9+Current!#REF!)/4)</f>
      </c>
      <c r="E42" s="69">
        <f>IF($A42="","",(Current!F$9+Current!#REF!)/4)</f>
      </c>
      <c r="F42" s="69">
        <f>IF($A42="","",(Current!G$9+Current!#REF!)/4)</f>
      </c>
      <c r="G42" s="69">
        <f>IF($A42="","",(Current!H$9+Current!#REF!)/4)</f>
      </c>
      <c r="H42" s="69">
        <f>IF($A42="","",(Current!I$9+Current!#REF!)/4)</f>
      </c>
      <c r="I42" s="69">
        <f>IF($A42="","",(Current!J$9+Current!#REF!)/4)</f>
      </c>
      <c r="J42" s="69">
        <f>IF($A42="","",(Current!K$9+Current!#REF!)/4)</f>
      </c>
      <c r="K42" s="69">
        <f>IF($A42="","",(Current!L$9+Current!#REF!)/4)</f>
      </c>
      <c r="L42" s="69">
        <f>IF($A42="","",(Current!M$9+Current!#REF!)/4)</f>
      </c>
      <c r="M42" s="58">
        <f t="shared" si="4"/>
      </c>
      <c r="O42" s="171">
        <f>IF($A42="","",(Reference!B$9+Reference!#REF!)/4)</f>
      </c>
      <c r="P42" s="171">
        <f>IF($A42="","",(Reference!C$9+Reference!#REF!)/4)</f>
      </c>
      <c r="Q42" s="171">
        <f>IF($A42="","",(Reference!D$9+Reference!#REF!)/4)</f>
      </c>
      <c r="R42" s="171">
        <f>IF($A42="","",(Reference!E$9+Reference!#REF!)/4)</f>
      </c>
      <c r="S42" s="171">
        <f>IF($A42="","",(Reference!F$9+Reference!#REF!)/4)</f>
      </c>
      <c r="T42" s="171">
        <f>IF($A42="","",(Reference!G$9+Reference!#REF!)/4)</f>
      </c>
      <c r="U42" s="171">
        <f>IF($A42="","",(Reference!H$9+Reference!#REF!)/4)</f>
      </c>
      <c r="V42" s="171">
        <f>IF($A42="","",(Reference!I$9+Reference!#REF!)/4)</f>
      </c>
      <c r="W42" s="171">
        <f>IF($A42="","",(Reference!J$9+Reference!#REF!)/4)</f>
      </c>
      <c r="X42" s="171">
        <f>IF($A42="","",(Reference!K$9+Reference!#REF!)/4)</f>
      </c>
      <c r="Y42" s="171">
        <f>IF($A42="","",(Reference!L$9+Reference!#REF!)/4)</f>
      </c>
      <c r="Z42" s="172">
        <f t="shared" si="5"/>
      </c>
    </row>
    <row r="43" spans="1:26" ht="16.5">
      <c r="A43" s="281">
        <f>IF(Current!A43&lt;&gt;"",Current!A43,"")</f>
      </c>
      <c r="B43" s="69">
        <f>IF($A43="","",(Current!C$9+Current!#REF!)/4)</f>
      </c>
      <c r="C43" s="69">
        <f>IF($A43="","",(Current!D$9+Current!#REF!)/4)</f>
      </c>
      <c r="D43" s="69">
        <f>IF($A43="","",(Current!E$9+Current!#REF!)/4)</f>
      </c>
      <c r="E43" s="69">
        <f>IF($A43="","",(Current!F$9+Current!#REF!)/4)</f>
      </c>
      <c r="F43" s="69">
        <f>IF($A43="","",(Current!G$9+Current!#REF!)/4)</f>
      </c>
      <c r="G43" s="69">
        <f>IF($A43="","",(Current!H$9+Current!#REF!)/4)</f>
      </c>
      <c r="H43" s="69">
        <f>IF($A43="","",(Current!I$9+Current!#REF!)/4)</f>
      </c>
      <c r="I43" s="69">
        <f>IF($A43="","",(Current!J$9+Current!#REF!)/4)</f>
      </c>
      <c r="J43" s="69">
        <f>IF($A43="","",(Current!K$9+Current!#REF!)/4)</f>
      </c>
      <c r="K43" s="69">
        <f>IF($A43="","",(Current!L$9+Current!#REF!)/4)</f>
      </c>
      <c r="L43" s="69">
        <f>IF($A43="","",(Current!M$9+Current!#REF!)/4)</f>
      </c>
      <c r="M43" s="58">
        <f t="shared" si="4"/>
      </c>
      <c r="O43" s="171">
        <f>IF($A43="","",(Reference!B$9+Reference!#REF!)/4)</f>
      </c>
      <c r="P43" s="171">
        <f>IF($A43="","",(Reference!C$9+Reference!#REF!)/4)</f>
      </c>
      <c r="Q43" s="171">
        <f>IF($A43="","",(Reference!D$9+Reference!#REF!)/4)</f>
      </c>
      <c r="R43" s="171">
        <f>IF($A43="","",(Reference!E$9+Reference!#REF!)/4)</f>
      </c>
      <c r="S43" s="171">
        <f>IF($A43="","",(Reference!F$9+Reference!#REF!)/4)</f>
      </c>
      <c r="T43" s="171">
        <f>IF($A43="","",(Reference!G$9+Reference!#REF!)/4)</f>
      </c>
      <c r="U43" s="171">
        <f>IF($A43="","",(Reference!H$9+Reference!#REF!)/4)</f>
      </c>
      <c r="V43" s="171">
        <f>IF($A43="","",(Reference!I$9+Reference!#REF!)/4)</f>
      </c>
      <c r="W43" s="171">
        <f>IF($A43="","",(Reference!J$9+Reference!#REF!)/4)</f>
      </c>
      <c r="X43" s="171">
        <f>IF($A43="","",(Reference!K$9+Reference!#REF!)/4)</f>
      </c>
      <c r="Y43" s="171">
        <f>IF($A43="","",(Reference!L$9+Reference!#REF!)/4)</f>
      </c>
      <c r="Z43" s="172">
        <f t="shared" si="5"/>
      </c>
    </row>
    <row r="44" spans="1:26" ht="16.5">
      <c r="A44" s="281">
        <f>IF(Current!A44&lt;&gt;"",Current!A44,"")</f>
      </c>
      <c r="B44" s="69">
        <f>IF($A44="","",(Current!C$9+Current!#REF!)/4)</f>
      </c>
      <c r="C44" s="69">
        <f>IF($A44="","",(Current!D$9+Current!#REF!)/4)</f>
      </c>
      <c r="D44" s="69">
        <f>IF($A44="","",(Current!E$9+Current!#REF!)/4)</f>
      </c>
      <c r="E44" s="69">
        <f>IF($A44="","",(Current!F$9+Current!#REF!)/4)</f>
      </c>
      <c r="F44" s="69">
        <f>IF($A44="","",(Current!G$9+Current!#REF!)/4)</f>
      </c>
      <c r="G44" s="69">
        <f>IF($A44="","",(Current!H$9+Current!#REF!)/4)</f>
      </c>
      <c r="H44" s="69">
        <f>IF($A44="","",(Current!I$9+Current!#REF!)/4)</f>
      </c>
      <c r="I44" s="69">
        <f>IF($A44="","",(Current!J$9+Current!#REF!)/4)</f>
      </c>
      <c r="J44" s="69">
        <f>IF($A44="","",(Current!K$9+Current!#REF!)/4)</f>
      </c>
      <c r="K44" s="69">
        <f>IF($A44="","",(Current!L$9+Current!#REF!)/4)</f>
      </c>
      <c r="L44" s="69">
        <f>IF($A44="","",(Current!M$9+Current!#REF!)/4)</f>
      </c>
      <c r="M44" s="58">
        <f t="shared" si="4"/>
      </c>
      <c r="O44" s="171">
        <f>IF($A44="","",(Reference!B$9+Reference!#REF!)/4)</f>
      </c>
      <c r="P44" s="171">
        <f>IF($A44="","",(Reference!C$9+Reference!#REF!)/4)</f>
      </c>
      <c r="Q44" s="171">
        <f>IF($A44="","",(Reference!D$9+Reference!#REF!)/4)</f>
      </c>
      <c r="R44" s="171">
        <f>IF($A44="","",(Reference!E$9+Reference!#REF!)/4)</f>
      </c>
      <c r="S44" s="171">
        <f>IF($A44="","",(Reference!F$9+Reference!#REF!)/4)</f>
      </c>
      <c r="T44" s="171">
        <f>IF($A44="","",(Reference!G$9+Reference!#REF!)/4)</f>
      </c>
      <c r="U44" s="171">
        <f>IF($A44="","",(Reference!H$9+Reference!#REF!)/4)</f>
      </c>
      <c r="V44" s="171">
        <f>IF($A44="","",(Reference!I$9+Reference!#REF!)/4)</f>
      </c>
      <c r="W44" s="171">
        <f>IF($A44="","",(Reference!J$9+Reference!#REF!)/4)</f>
      </c>
      <c r="X44" s="171">
        <f>IF($A44="","",(Reference!K$9+Reference!#REF!)/4)</f>
      </c>
      <c r="Y44" s="171">
        <f>IF($A44="","",(Reference!L$9+Reference!#REF!)/4)</f>
      </c>
      <c r="Z44" s="172">
        <f t="shared" si="5"/>
      </c>
    </row>
    <row r="45" spans="1:26" ht="16.5">
      <c r="A45" s="281">
        <f>IF(Current!A45&lt;&gt;"",Current!A45,"")</f>
      </c>
      <c r="B45" s="69">
        <f>IF($A45="","",(Current!C$9+Current!#REF!)/4)</f>
      </c>
      <c r="C45" s="69">
        <f>IF($A45="","",(Current!D$9+Current!#REF!)/4)</f>
      </c>
      <c r="D45" s="69">
        <f>IF($A45="","",(Current!E$9+Current!#REF!)/4)</f>
      </c>
      <c r="E45" s="69">
        <f>IF($A45="","",(Current!F$9+Current!#REF!)/4)</f>
      </c>
      <c r="F45" s="69">
        <f>IF($A45="","",(Current!G$9+Current!#REF!)/4)</f>
      </c>
      <c r="G45" s="69">
        <f>IF($A45="","",(Current!H$9+Current!#REF!)/4)</f>
      </c>
      <c r="H45" s="69">
        <f>IF($A45="","",(Current!I$9+Current!#REF!)/4)</f>
      </c>
      <c r="I45" s="69">
        <f>IF($A45="","",(Current!J$9+Current!#REF!)/4)</f>
      </c>
      <c r="J45" s="69">
        <f>IF($A45="","",(Current!K$9+Current!#REF!)/4)</f>
      </c>
      <c r="K45" s="69">
        <f>IF($A45="","",(Current!L$9+Current!#REF!)/4)</f>
      </c>
      <c r="L45" s="69">
        <f>IF($A45="","",(Current!M$9+Current!#REF!)/4)</f>
      </c>
      <c r="M45" s="58">
        <f t="shared" si="4"/>
      </c>
      <c r="O45" s="171">
        <f>IF($A45="","",(Reference!B$9+Reference!#REF!)/4)</f>
      </c>
      <c r="P45" s="171">
        <f>IF($A45="","",(Reference!C$9+Reference!#REF!)/4)</f>
      </c>
      <c r="Q45" s="171">
        <f>IF($A45="","",(Reference!D$9+Reference!#REF!)/4)</f>
      </c>
      <c r="R45" s="171">
        <f>IF($A45="","",(Reference!E$9+Reference!#REF!)/4)</f>
      </c>
      <c r="S45" s="171">
        <f>IF($A45="","",(Reference!F$9+Reference!#REF!)/4)</f>
      </c>
      <c r="T45" s="171">
        <f>IF($A45="","",(Reference!G$9+Reference!#REF!)/4)</f>
      </c>
      <c r="U45" s="171">
        <f>IF($A45="","",(Reference!H$9+Reference!#REF!)/4)</f>
      </c>
      <c r="V45" s="171">
        <f>IF($A45="","",(Reference!I$9+Reference!#REF!)/4)</f>
      </c>
      <c r="W45" s="171">
        <f>IF($A45="","",(Reference!J$9+Reference!#REF!)/4)</f>
      </c>
      <c r="X45" s="171">
        <f>IF($A45="","",(Reference!K$9+Reference!#REF!)/4)</f>
      </c>
      <c r="Y45" s="171">
        <f>IF($A45="","",(Reference!L$9+Reference!#REF!)/4)</f>
      </c>
      <c r="Z45" s="172">
        <f t="shared" si="5"/>
      </c>
    </row>
    <row r="46" spans="1:26" ht="16.5">
      <c r="A46" s="281">
        <f>IF(Current!A46&lt;&gt;"",Current!A46,"")</f>
      </c>
      <c r="B46" s="69">
        <f>IF($A46="","",(Current!C$9+Current!#REF!)/4)</f>
      </c>
      <c r="C46" s="69">
        <f>IF($A46="","",(Current!D$9+Current!#REF!)/4)</f>
      </c>
      <c r="D46" s="69">
        <f>IF($A46="","",(Current!E$9+Current!#REF!)/4)</f>
      </c>
      <c r="E46" s="69">
        <f>IF($A46="","",(Current!F$9+Current!#REF!)/4)</f>
      </c>
      <c r="F46" s="69">
        <f>IF($A46="","",(Current!G$9+Current!#REF!)/4)</f>
      </c>
      <c r="G46" s="69">
        <f>IF($A46="","",(Current!H$9+Current!#REF!)/4)</f>
      </c>
      <c r="H46" s="69">
        <f>IF($A46="","",(Current!I$9+Current!#REF!)/4)</f>
      </c>
      <c r="I46" s="69">
        <f>IF($A46="","",(Current!J$9+Current!#REF!)/4)</f>
      </c>
      <c r="J46" s="69">
        <f>IF($A46="","",(Current!K$9+Current!#REF!)/4)</f>
      </c>
      <c r="K46" s="69">
        <f>IF($A46="","",(Current!L$9+Current!#REF!)/4)</f>
      </c>
      <c r="L46" s="69">
        <f>IF($A46="","",(Current!M$9+Current!#REF!)/4)</f>
      </c>
      <c r="M46" s="58">
        <f t="shared" si="4"/>
      </c>
      <c r="O46" s="171">
        <f>IF($A46="","",(Reference!B$9+Reference!#REF!)/4)</f>
      </c>
      <c r="P46" s="171">
        <f>IF($A46="","",(Reference!C$9+Reference!#REF!)/4)</f>
      </c>
      <c r="Q46" s="171">
        <f>IF($A46="","",(Reference!D$9+Reference!#REF!)/4)</f>
      </c>
      <c r="R46" s="171">
        <f>IF($A46="","",(Reference!E$9+Reference!#REF!)/4)</f>
      </c>
      <c r="S46" s="171">
        <f>IF($A46="","",(Reference!F$9+Reference!#REF!)/4)</f>
      </c>
      <c r="T46" s="171">
        <f>IF($A46="","",(Reference!G$9+Reference!#REF!)/4)</f>
      </c>
      <c r="U46" s="171">
        <f>IF($A46="","",(Reference!H$9+Reference!#REF!)/4)</f>
      </c>
      <c r="V46" s="171">
        <f>IF($A46="","",(Reference!I$9+Reference!#REF!)/4)</f>
      </c>
      <c r="W46" s="171">
        <f>IF($A46="","",(Reference!J$9+Reference!#REF!)/4)</f>
      </c>
      <c r="X46" s="171">
        <f>IF($A46="","",(Reference!K$9+Reference!#REF!)/4)</f>
      </c>
      <c r="Y46" s="171">
        <f>IF($A46="","",(Reference!L$9+Reference!#REF!)/4)</f>
      </c>
      <c r="Z46" s="172">
        <f t="shared" si="5"/>
      </c>
    </row>
    <row r="47" spans="1:26" ht="16.5">
      <c r="A47" s="281">
        <f>IF(Current!A47&lt;&gt;"",Current!A47,"")</f>
      </c>
      <c r="B47" s="69">
        <f>IF($A47="","",(Current!C$9+Current!#REF!)/4)</f>
      </c>
      <c r="C47" s="69">
        <f>IF($A47="","",(Current!D$9+Current!#REF!)/4)</f>
      </c>
      <c r="D47" s="69">
        <f>IF($A47="","",(Current!E$9+Current!#REF!)/4)</f>
      </c>
      <c r="E47" s="69">
        <f>IF($A47="","",(Current!F$9+Current!#REF!)/4)</f>
      </c>
      <c r="F47" s="69">
        <f>IF($A47="","",(Current!G$9+Current!#REF!)/4)</f>
      </c>
      <c r="G47" s="69">
        <f>IF($A47="","",(Current!H$9+Current!#REF!)/4)</f>
      </c>
      <c r="H47" s="69">
        <f>IF($A47="","",(Current!I$9+Current!#REF!)/4)</f>
      </c>
      <c r="I47" s="69">
        <f>IF($A47="","",(Current!J$9+Current!#REF!)/4)</f>
      </c>
      <c r="J47" s="69">
        <f>IF($A47="","",(Current!K$9+Current!#REF!)/4)</f>
      </c>
      <c r="K47" s="69">
        <f>IF($A47="","",(Current!L$9+Current!#REF!)/4)</f>
      </c>
      <c r="L47" s="69">
        <f>IF($A47="","",(Current!M$9+Current!#REF!)/4)</f>
      </c>
      <c r="M47" s="58">
        <f t="shared" si="4"/>
      </c>
      <c r="O47" s="171">
        <f>IF($A47="","",(Reference!B$9+Reference!#REF!)/4)</f>
      </c>
      <c r="P47" s="171">
        <f>IF($A47="","",(Reference!C$9+Reference!#REF!)/4)</f>
      </c>
      <c r="Q47" s="171">
        <f>IF($A47="","",(Reference!D$9+Reference!#REF!)/4)</f>
      </c>
      <c r="R47" s="171">
        <f>IF($A47="","",(Reference!E$9+Reference!#REF!)/4)</f>
      </c>
      <c r="S47" s="171">
        <f>IF($A47="","",(Reference!F$9+Reference!#REF!)/4)</f>
      </c>
      <c r="T47" s="171">
        <f>IF($A47="","",(Reference!G$9+Reference!#REF!)/4)</f>
      </c>
      <c r="U47" s="171">
        <f>IF($A47="","",(Reference!H$9+Reference!#REF!)/4)</f>
      </c>
      <c r="V47" s="171">
        <f>IF($A47="","",(Reference!I$9+Reference!#REF!)/4)</f>
      </c>
      <c r="W47" s="171">
        <f>IF($A47="","",(Reference!J$9+Reference!#REF!)/4)</f>
      </c>
      <c r="X47" s="171">
        <f>IF($A47="","",(Reference!K$9+Reference!#REF!)/4)</f>
      </c>
      <c r="Y47" s="171">
        <f>IF($A47="","",(Reference!L$9+Reference!#REF!)/4)</f>
      </c>
      <c r="Z47" s="172">
        <f t="shared" si="5"/>
      </c>
    </row>
    <row r="48" spans="1:26" ht="16.5">
      <c r="A48" s="281">
        <f>IF(Current!A48&lt;&gt;"",Current!A48,"")</f>
      </c>
      <c r="B48" s="69">
        <f>IF($A48="","",(Current!C$9+Current!#REF!)/4)</f>
      </c>
      <c r="C48" s="69">
        <f>IF($A48="","",(Current!D$9+Current!#REF!)/4)</f>
      </c>
      <c r="D48" s="69">
        <f>IF($A48="","",(Current!E$9+Current!#REF!)/4)</f>
      </c>
      <c r="E48" s="69">
        <f>IF($A48="","",(Current!F$9+Current!#REF!)/4)</f>
      </c>
      <c r="F48" s="69">
        <f>IF($A48="","",(Current!G$9+Current!#REF!)/4)</f>
      </c>
      <c r="G48" s="69">
        <f>IF($A48="","",(Current!H$9+Current!#REF!)/4)</f>
      </c>
      <c r="H48" s="69">
        <f>IF($A48="","",(Current!I$9+Current!#REF!)/4)</f>
      </c>
      <c r="I48" s="69">
        <f>IF($A48="","",(Current!J$9+Current!#REF!)/4)</f>
      </c>
      <c r="J48" s="69">
        <f>IF($A48="","",(Current!K$9+Current!#REF!)/4)</f>
      </c>
      <c r="K48" s="69">
        <f>IF($A48="","",(Current!L$9+Current!#REF!)/4)</f>
      </c>
      <c r="L48" s="69">
        <f>IF($A48="","",(Current!M$9+Current!#REF!)/4)</f>
      </c>
      <c r="M48" s="58">
        <f t="shared" si="4"/>
      </c>
      <c r="O48" s="171">
        <f>IF($A48="","",(Reference!B$9+Reference!#REF!)/4)</f>
      </c>
      <c r="P48" s="171">
        <f>IF($A48="","",(Reference!C$9+Reference!#REF!)/4)</f>
      </c>
      <c r="Q48" s="171">
        <f>IF($A48="","",(Reference!D$9+Reference!#REF!)/4)</f>
      </c>
      <c r="R48" s="171">
        <f>IF($A48="","",(Reference!E$9+Reference!#REF!)/4)</f>
      </c>
      <c r="S48" s="171">
        <f>IF($A48="","",(Reference!F$9+Reference!#REF!)/4)</f>
      </c>
      <c r="T48" s="171">
        <f>IF($A48="","",(Reference!G$9+Reference!#REF!)/4)</f>
      </c>
      <c r="U48" s="171">
        <f>IF($A48="","",(Reference!H$9+Reference!#REF!)/4)</f>
      </c>
      <c r="V48" s="171">
        <f>IF($A48="","",(Reference!I$9+Reference!#REF!)/4)</f>
      </c>
      <c r="W48" s="171">
        <f>IF($A48="","",(Reference!J$9+Reference!#REF!)/4)</f>
      </c>
      <c r="X48" s="171">
        <f>IF($A48="","",(Reference!K$9+Reference!#REF!)/4)</f>
      </c>
      <c r="Y48" s="171">
        <f>IF($A48="","",(Reference!L$9+Reference!#REF!)/4)</f>
      </c>
      <c r="Z48" s="172">
        <f t="shared" si="5"/>
      </c>
    </row>
    <row r="49" spans="1:26" ht="16.5">
      <c r="A49" s="281">
        <f>IF(Current!A49&lt;&gt;"",Current!A49,"")</f>
      </c>
      <c r="B49" s="69">
        <f>IF($A49="","",(Current!C$9+Current!#REF!)/4)</f>
      </c>
      <c r="C49" s="69">
        <f>IF($A49="","",(Current!D$9+Current!#REF!)/4)</f>
      </c>
      <c r="D49" s="69">
        <f>IF($A49="","",(Current!E$9+Current!#REF!)/4)</f>
      </c>
      <c r="E49" s="69">
        <f>IF($A49="","",(Current!F$9+Current!#REF!)/4)</f>
      </c>
      <c r="F49" s="69">
        <f>IF($A49="","",(Current!G$9+Current!#REF!)/4)</f>
      </c>
      <c r="G49" s="69">
        <f>IF($A49="","",(Current!H$9+Current!#REF!)/4)</f>
      </c>
      <c r="H49" s="69">
        <f>IF($A49="","",(Current!I$9+Current!#REF!)/4)</f>
      </c>
      <c r="I49" s="69">
        <f>IF($A49="","",(Current!J$9+Current!#REF!)/4)</f>
      </c>
      <c r="J49" s="69">
        <f>IF($A49="","",(Current!K$9+Current!#REF!)/4)</f>
      </c>
      <c r="K49" s="69">
        <f>IF($A49="","",(Current!L$9+Current!#REF!)/4)</f>
      </c>
      <c r="L49" s="69">
        <f>IF($A49="","",(Current!M$9+Current!#REF!)/4)</f>
      </c>
      <c r="M49" s="58">
        <f t="shared" si="4"/>
      </c>
      <c r="O49" s="171">
        <f>IF($A49="","",(Reference!B$9+Reference!#REF!)/4)</f>
      </c>
      <c r="P49" s="171">
        <f>IF($A49="","",(Reference!C$9+Reference!#REF!)/4)</f>
      </c>
      <c r="Q49" s="171">
        <f>IF($A49="","",(Reference!D$9+Reference!#REF!)/4)</f>
      </c>
      <c r="R49" s="171">
        <f>IF($A49="","",(Reference!E$9+Reference!#REF!)/4)</f>
      </c>
      <c r="S49" s="171">
        <f>IF($A49="","",(Reference!F$9+Reference!#REF!)/4)</f>
      </c>
      <c r="T49" s="171">
        <f>IF($A49="","",(Reference!G$9+Reference!#REF!)/4)</f>
      </c>
      <c r="U49" s="171">
        <f>IF($A49="","",(Reference!H$9+Reference!#REF!)/4)</f>
      </c>
      <c r="V49" s="171">
        <f>IF($A49="","",(Reference!I$9+Reference!#REF!)/4)</f>
      </c>
      <c r="W49" s="171">
        <f>IF($A49="","",(Reference!J$9+Reference!#REF!)/4)</f>
      </c>
      <c r="X49" s="171">
        <f>IF($A49="","",(Reference!K$9+Reference!#REF!)/4)</f>
      </c>
      <c r="Y49" s="171">
        <f>IF($A49="","",(Reference!L$9+Reference!#REF!)/4)</f>
      </c>
      <c r="Z49" s="172">
        <f t="shared" si="5"/>
      </c>
    </row>
    <row r="50" spans="1:26" ht="16.5">
      <c r="A50" s="281">
        <f>IF(Current!A50&lt;&gt;"",Current!A50,"")</f>
      </c>
      <c r="B50" s="69">
        <f>IF($A50="","",(Current!C$9+Current!#REF!)/4)</f>
      </c>
      <c r="C50" s="69">
        <f>IF($A50="","",(Current!D$9+Current!#REF!)/4)</f>
      </c>
      <c r="D50" s="69">
        <f>IF($A50="","",(Current!E$9+Current!#REF!)/4)</f>
      </c>
      <c r="E50" s="69">
        <f>IF($A50="","",(Current!F$9+Current!#REF!)/4)</f>
      </c>
      <c r="F50" s="69">
        <f>IF($A50="","",(Current!G$9+Current!#REF!)/4)</f>
      </c>
      <c r="G50" s="69">
        <f>IF($A50="","",(Current!H$9+Current!#REF!)/4)</f>
      </c>
      <c r="H50" s="69">
        <f>IF($A50="","",(Current!I$9+Current!#REF!)/4)</f>
      </c>
      <c r="I50" s="69">
        <f>IF($A50="","",(Current!J$9+Current!#REF!)/4)</f>
      </c>
      <c r="J50" s="69">
        <f>IF($A50="","",(Current!K$9+Current!#REF!)/4)</f>
      </c>
      <c r="K50" s="69">
        <f>IF($A50="","",(Current!L$9+Current!#REF!)/4)</f>
      </c>
      <c r="L50" s="69">
        <f>IF($A50="","",(Current!M$9+Current!#REF!)/4)</f>
      </c>
      <c r="M50" s="58">
        <f t="shared" si="4"/>
      </c>
      <c r="O50" s="171">
        <f>IF($A50="","",(Reference!B$9+Reference!#REF!)/4)</f>
      </c>
      <c r="P50" s="171">
        <f>IF($A50="","",(Reference!C$9+Reference!#REF!)/4)</f>
      </c>
      <c r="Q50" s="171">
        <f>IF($A50="","",(Reference!D$9+Reference!#REF!)/4)</f>
      </c>
      <c r="R50" s="171">
        <f>IF($A50="","",(Reference!E$9+Reference!#REF!)/4)</f>
      </c>
      <c r="S50" s="171">
        <f>IF($A50="","",(Reference!F$9+Reference!#REF!)/4)</f>
      </c>
      <c r="T50" s="171">
        <f>IF($A50="","",(Reference!G$9+Reference!#REF!)/4)</f>
      </c>
      <c r="U50" s="171">
        <f>IF($A50="","",(Reference!H$9+Reference!#REF!)/4)</f>
      </c>
      <c r="V50" s="171">
        <f>IF($A50="","",(Reference!I$9+Reference!#REF!)/4)</f>
      </c>
      <c r="W50" s="171">
        <f>IF($A50="","",(Reference!J$9+Reference!#REF!)/4)</f>
      </c>
      <c r="X50" s="171">
        <f>IF($A50="","",(Reference!K$9+Reference!#REF!)/4)</f>
      </c>
      <c r="Y50" s="171">
        <f>IF($A50="","",(Reference!L$9+Reference!#REF!)/4)</f>
      </c>
      <c r="Z50" s="172">
        <f t="shared" si="5"/>
      </c>
    </row>
    <row r="51" spans="1:26" ht="16.5">
      <c r="A51" s="281">
        <f>IF(Current!A51&lt;&gt;"",Current!A51,"")</f>
      </c>
      <c r="B51" s="69">
        <f>IF($A51="","",(Current!C$9+Current!#REF!)/4)</f>
      </c>
      <c r="C51" s="69">
        <f>IF($A51="","",(Current!D$9+Current!#REF!)/4)</f>
      </c>
      <c r="D51" s="69">
        <f>IF($A51="","",(Current!E$9+Current!#REF!)/4)</f>
      </c>
      <c r="E51" s="69">
        <f>IF($A51="","",(Current!F$9+Current!#REF!)/4)</f>
      </c>
      <c r="F51" s="69">
        <f>IF($A51="","",(Current!G$9+Current!#REF!)/4)</f>
      </c>
      <c r="G51" s="69">
        <f>IF($A51="","",(Current!H$9+Current!#REF!)/4)</f>
      </c>
      <c r="H51" s="69">
        <f>IF($A51="","",(Current!I$9+Current!#REF!)/4)</f>
      </c>
      <c r="I51" s="69">
        <f>IF($A51="","",(Current!J$9+Current!#REF!)/4)</f>
      </c>
      <c r="J51" s="69">
        <f>IF($A51="","",(Current!K$9+Current!#REF!)/4)</f>
      </c>
      <c r="K51" s="69">
        <f>IF($A51="","",(Current!L$9+Current!#REF!)/4)</f>
      </c>
      <c r="L51" s="69">
        <f>IF($A51="","",(Current!M$9+Current!#REF!)/4)</f>
      </c>
      <c r="M51" s="58">
        <f t="shared" si="4"/>
      </c>
      <c r="O51" s="171">
        <f>IF($A51="","",(Reference!B$9+Reference!#REF!)/4)</f>
      </c>
      <c r="P51" s="171">
        <f>IF($A51="","",(Reference!C$9+Reference!#REF!)/4)</f>
      </c>
      <c r="Q51" s="171">
        <f>IF($A51="","",(Reference!D$9+Reference!#REF!)/4)</f>
      </c>
      <c r="R51" s="171">
        <f>IF($A51="","",(Reference!E$9+Reference!#REF!)/4)</f>
      </c>
      <c r="S51" s="171">
        <f>IF($A51="","",(Reference!F$9+Reference!#REF!)/4)</f>
      </c>
      <c r="T51" s="171">
        <f>IF($A51="","",(Reference!G$9+Reference!#REF!)/4)</f>
      </c>
      <c r="U51" s="171">
        <f>IF($A51="","",(Reference!H$9+Reference!#REF!)/4)</f>
      </c>
      <c r="V51" s="171">
        <f>IF($A51="","",(Reference!I$9+Reference!#REF!)/4)</f>
      </c>
      <c r="W51" s="171">
        <f>IF($A51="","",(Reference!J$9+Reference!#REF!)/4)</f>
      </c>
      <c r="X51" s="171">
        <f>IF($A51="","",(Reference!K$9+Reference!#REF!)/4)</f>
      </c>
      <c r="Y51" s="171">
        <f>IF($A51="","",(Reference!L$9+Reference!#REF!)/4)</f>
      </c>
      <c r="Z51" s="172">
        <f t="shared" si="5"/>
      </c>
    </row>
    <row r="52" spans="1:26" ht="16.5">
      <c r="A52" s="281">
        <f>IF(Current!A52&lt;&gt;"",Current!A52,"")</f>
      </c>
      <c r="B52" s="69">
        <f>IF($A52="","",(Current!C$9+Current!#REF!)/4)</f>
      </c>
      <c r="C52" s="69">
        <f>IF($A52="","",(Current!D$9+Current!#REF!)/4)</f>
      </c>
      <c r="D52" s="69">
        <f>IF($A52="","",(Current!E$9+Current!#REF!)/4)</f>
      </c>
      <c r="E52" s="69">
        <f>IF($A52="","",(Current!F$9+Current!#REF!)/4)</f>
      </c>
      <c r="F52" s="69">
        <f>IF($A52="","",(Current!G$9+Current!#REF!)/4)</f>
      </c>
      <c r="G52" s="69">
        <f>IF($A52="","",(Current!H$9+Current!#REF!)/4)</f>
      </c>
      <c r="H52" s="69">
        <f>IF($A52="","",(Current!I$9+Current!#REF!)/4)</f>
      </c>
      <c r="I52" s="69">
        <f>IF($A52="","",(Current!J$9+Current!#REF!)/4)</f>
      </c>
      <c r="J52" s="69">
        <f>IF($A52="","",(Current!K$9+Current!#REF!)/4)</f>
      </c>
      <c r="K52" s="69">
        <f>IF($A52="","",(Current!L$9+Current!#REF!)/4)</f>
      </c>
      <c r="L52" s="69">
        <f>IF($A52="","",(Current!M$9+Current!#REF!)/4)</f>
      </c>
      <c r="M52" s="58">
        <f t="shared" si="4"/>
      </c>
      <c r="O52" s="171">
        <f>IF($A52="","",(Reference!B$9+Reference!#REF!)/4)</f>
      </c>
      <c r="P52" s="171">
        <f>IF($A52="","",(Reference!C$9+Reference!#REF!)/4)</f>
      </c>
      <c r="Q52" s="171">
        <f>IF($A52="","",(Reference!D$9+Reference!#REF!)/4)</f>
      </c>
      <c r="R52" s="171">
        <f>IF($A52="","",(Reference!E$9+Reference!#REF!)/4)</f>
      </c>
      <c r="S52" s="171">
        <f>IF($A52="","",(Reference!F$9+Reference!#REF!)/4)</f>
      </c>
      <c r="T52" s="171">
        <f>IF($A52="","",(Reference!G$9+Reference!#REF!)/4)</f>
      </c>
      <c r="U52" s="171">
        <f>IF($A52="","",(Reference!H$9+Reference!#REF!)/4)</f>
      </c>
      <c r="V52" s="171">
        <f>IF($A52="","",(Reference!I$9+Reference!#REF!)/4)</f>
      </c>
      <c r="W52" s="171">
        <f>IF($A52="","",(Reference!J$9+Reference!#REF!)/4)</f>
      </c>
      <c r="X52" s="171">
        <f>IF($A52="","",(Reference!K$9+Reference!#REF!)/4)</f>
      </c>
      <c r="Y52" s="171">
        <f>IF($A52="","",(Reference!L$9+Reference!#REF!)/4)</f>
      </c>
      <c r="Z52" s="172">
        <f t="shared" si="5"/>
      </c>
    </row>
    <row r="53" spans="1:26" ht="16.5">
      <c r="A53" s="281">
        <f>IF(Current!A53&lt;&gt;"",Current!A53,"")</f>
      </c>
      <c r="B53" s="69">
        <f>IF($A53="","",(Current!C$9+Current!#REF!)/4)</f>
      </c>
      <c r="C53" s="69">
        <f>IF($A53="","",(Current!D$9+Current!#REF!)/4)</f>
      </c>
      <c r="D53" s="69">
        <f>IF($A53="","",(Current!E$9+Current!#REF!)/4)</f>
      </c>
      <c r="E53" s="69">
        <f>IF($A53="","",(Current!F$9+Current!#REF!)/4)</f>
      </c>
      <c r="F53" s="69">
        <f>IF($A53="","",(Current!G$9+Current!#REF!)/4)</f>
      </c>
      <c r="G53" s="69">
        <f>IF($A53="","",(Current!H$9+Current!#REF!)/4)</f>
      </c>
      <c r="H53" s="69">
        <f>IF($A53="","",(Current!I$9+Current!#REF!)/4)</f>
      </c>
      <c r="I53" s="69">
        <f>IF($A53="","",(Current!J$9+Current!#REF!)/4)</f>
      </c>
      <c r="J53" s="69">
        <f>IF($A53="","",(Current!K$9+Current!#REF!)/4)</f>
      </c>
      <c r="K53" s="69">
        <f>IF($A53="","",(Current!L$9+Current!#REF!)/4)</f>
      </c>
      <c r="L53" s="69">
        <f>IF($A53="","",(Current!M$9+Current!#REF!)/4)</f>
      </c>
      <c r="M53" s="58">
        <f t="shared" si="4"/>
      </c>
      <c r="O53" s="171">
        <f>IF($A53="","",(Reference!B$9+Reference!#REF!)/4)</f>
      </c>
      <c r="P53" s="171">
        <f>IF($A53="","",(Reference!C$9+Reference!#REF!)/4)</f>
      </c>
      <c r="Q53" s="171">
        <f>IF($A53="","",(Reference!D$9+Reference!#REF!)/4)</f>
      </c>
      <c r="R53" s="171">
        <f>IF($A53="","",(Reference!E$9+Reference!#REF!)/4)</f>
      </c>
      <c r="S53" s="171">
        <f>IF($A53="","",(Reference!F$9+Reference!#REF!)/4)</f>
      </c>
      <c r="T53" s="171">
        <f>IF($A53="","",(Reference!G$9+Reference!#REF!)/4)</f>
      </c>
      <c r="U53" s="171">
        <f>IF($A53="","",(Reference!H$9+Reference!#REF!)/4)</f>
      </c>
      <c r="V53" s="171">
        <f>IF($A53="","",(Reference!I$9+Reference!#REF!)/4)</f>
      </c>
      <c r="W53" s="171">
        <f>IF($A53="","",(Reference!J$9+Reference!#REF!)/4)</f>
      </c>
      <c r="X53" s="171">
        <f>IF($A53="","",(Reference!K$9+Reference!#REF!)/4)</f>
      </c>
      <c r="Y53" s="171">
        <f>IF($A53="","",(Reference!L$9+Reference!#REF!)/4)</f>
      </c>
      <c r="Z53" s="172">
        <f t="shared" si="5"/>
      </c>
    </row>
    <row r="54" spans="1:26" ht="16.5">
      <c r="A54" s="281">
        <f>IF(Current!A54&lt;&gt;"",Current!A54,"")</f>
      </c>
      <c r="B54" s="69">
        <f>IF($A54="","",(Current!C$9+Current!#REF!)/4)</f>
      </c>
      <c r="C54" s="69">
        <f>IF($A54="","",(Current!D$9+Current!#REF!)/4)</f>
      </c>
      <c r="D54" s="69">
        <f>IF($A54="","",(Current!E$9+Current!#REF!)/4)</f>
      </c>
      <c r="E54" s="69">
        <f>IF($A54="","",(Current!F$9+Current!#REF!)/4)</f>
      </c>
      <c r="F54" s="69">
        <f>IF($A54="","",(Current!G$9+Current!#REF!)/4)</f>
      </c>
      <c r="G54" s="69">
        <f>IF($A54="","",(Current!H$9+Current!#REF!)/4)</f>
      </c>
      <c r="H54" s="69">
        <f>IF($A54="","",(Current!I$9+Current!#REF!)/4)</f>
      </c>
      <c r="I54" s="69">
        <f>IF($A54="","",(Current!J$9+Current!#REF!)/4)</f>
      </c>
      <c r="J54" s="69">
        <f>IF($A54="","",(Current!K$9+Current!#REF!)/4)</f>
      </c>
      <c r="K54" s="69">
        <f>IF($A54="","",(Current!L$9+Current!#REF!)/4)</f>
      </c>
      <c r="L54" s="69">
        <f>IF($A54="","",(Current!M$9+Current!#REF!)/4)</f>
      </c>
      <c r="M54" s="58">
        <f t="shared" si="4"/>
      </c>
      <c r="O54" s="171">
        <f>IF($A54="","",(Reference!B$9+Reference!#REF!)/4)</f>
      </c>
      <c r="P54" s="171">
        <f>IF($A54="","",(Reference!C$9+Reference!#REF!)/4)</f>
      </c>
      <c r="Q54" s="171">
        <f>IF($A54="","",(Reference!D$9+Reference!#REF!)/4)</f>
      </c>
      <c r="R54" s="171">
        <f>IF($A54="","",(Reference!E$9+Reference!#REF!)/4)</f>
      </c>
      <c r="S54" s="171">
        <f>IF($A54="","",(Reference!F$9+Reference!#REF!)/4)</f>
      </c>
      <c r="T54" s="171">
        <f>IF($A54="","",(Reference!G$9+Reference!#REF!)/4)</f>
      </c>
      <c r="U54" s="171">
        <f>IF($A54="","",(Reference!H$9+Reference!#REF!)/4)</f>
      </c>
      <c r="V54" s="171">
        <f>IF($A54="","",(Reference!I$9+Reference!#REF!)/4)</f>
      </c>
      <c r="W54" s="171">
        <f>IF($A54="","",(Reference!J$9+Reference!#REF!)/4)</f>
      </c>
      <c r="X54" s="171">
        <f>IF($A54="","",(Reference!K$9+Reference!#REF!)/4)</f>
      </c>
      <c r="Y54" s="171">
        <f>IF($A54="","",(Reference!L$9+Reference!#REF!)/4)</f>
      </c>
      <c r="Z54" s="172">
        <f t="shared" si="5"/>
      </c>
    </row>
    <row r="55" spans="1:26" ht="16.5">
      <c r="A55" s="281">
        <f>IF(Current!A55&lt;&gt;"",Current!A55,"")</f>
      </c>
      <c r="B55" s="69">
        <f>IF($A55="","",(Current!C$9+Current!#REF!)/4)</f>
      </c>
      <c r="C55" s="69">
        <f>IF($A55="","",(Current!D$9+Current!#REF!)/4)</f>
      </c>
      <c r="D55" s="69">
        <f>IF($A55="","",(Current!E$9+Current!#REF!)/4)</f>
      </c>
      <c r="E55" s="69">
        <f>IF($A55="","",(Current!F$9+Current!#REF!)/4)</f>
      </c>
      <c r="F55" s="69">
        <f>IF($A55="","",(Current!G$9+Current!#REF!)/4)</f>
      </c>
      <c r="G55" s="69">
        <f>IF($A55="","",(Current!H$9+Current!#REF!)/4)</f>
      </c>
      <c r="H55" s="69">
        <f>IF($A55="","",(Current!I$9+Current!#REF!)/4)</f>
      </c>
      <c r="I55" s="69">
        <f>IF($A55="","",(Current!J$9+Current!#REF!)/4)</f>
      </c>
      <c r="J55" s="69">
        <f>IF($A55="","",(Current!K$9+Current!#REF!)/4)</f>
      </c>
      <c r="K55" s="69">
        <f>IF($A55="","",(Current!L$9+Current!#REF!)/4)</f>
      </c>
      <c r="L55" s="69">
        <f>IF($A55="","",(Current!M$9+Current!#REF!)/4)</f>
      </c>
      <c r="M55" s="58">
        <f t="shared" si="4"/>
      </c>
      <c r="O55" s="171">
        <f>IF($A55="","",(Reference!B$9+Reference!#REF!)/4)</f>
      </c>
      <c r="P55" s="171">
        <f>IF($A55="","",(Reference!C$9+Reference!#REF!)/4)</f>
      </c>
      <c r="Q55" s="171">
        <f>IF($A55="","",(Reference!D$9+Reference!#REF!)/4)</f>
      </c>
      <c r="R55" s="171">
        <f>IF($A55="","",(Reference!E$9+Reference!#REF!)/4)</f>
      </c>
      <c r="S55" s="171">
        <f>IF($A55="","",(Reference!F$9+Reference!#REF!)/4)</f>
      </c>
      <c r="T55" s="171">
        <f>IF($A55="","",(Reference!G$9+Reference!#REF!)/4)</f>
      </c>
      <c r="U55" s="171">
        <f>IF($A55="","",(Reference!H$9+Reference!#REF!)/4)</f>
      </c>
      <c r="V55" s="171">
        <f>IF($A55="","",(Reference!I$9+Reference!#REF!)/4)</f>
      </c>
      <c r="W55" s="171">
        <f>IF($A55="","",(Reference!J$9+Reference!#REF!)/4)</f>
      </c>
      <c r="X55" s="171">
        <f>IF($A55="","",(Reference!K$9+Reference!#REF!)/4)</f>
      </c>
      <c r="Y55" s="171">
        <f>IF($A55="","",(Reference!L$9+Reference!#REF!)/4)</f>
      </c>
      <c r="Z55" s="172">
        <f t="shared" si="5"/>
      </c>
    </row>
    <row r="56" spans="1:26" ht="16.5">
      <c r="A56" s="281">
        <f>IF(Current!A56&lt;&gt;"",Current!A56,"")</f>
      </c>
      <c r="B56" s="69">
        <f>IF($A56="","",(Current!C$9+Current!#REF!)/4)</f>
      </c>
      <c r="C56" s="69">
        <f>IF($A56="","",(Current!D$9+Current!#REF!)/4)</f>
      </c>
      <c r="D56" s="69">
        <f>IF($A56="","",(Current!E$9+Current!#REF!)/4)</f>
      </c>
      <c r="E56" s="69">
        <f>IF($A56="","",(Current!F$9+Current!#REF!)/4)</f>
      </c>
      <c r="F56" s="69">
        <f>IF($A56="","",(Current!G$9+Current!#REF!)/4)</f>
      </c>
      <c r="G56" s="69">
        <f>IF($A56="","",(Current!H$9+Current!#REF!)/4)</f>
      </c>
      <c r="H56" s="69">
        <f>IF($A56="","",(Current!I$9+Current!#REF!)/4)</f>
      </c>
      <c r="I56" s="69">
        <f>IF($A56="","",(Current!J$9+Current!#REF!)/4)</f>
      </c>
      <c r="J56" s="69">
        <f>IF($A56="","",(Current!K$9+Current!#REF!)/4)</f>
      </c>
      <c r="K56" s="69">
        <f>IF($A56="","",(Current!L$9+Current!#REF!)/4)</f>
      </c>
      <c r="L56" s="69">
        <f>IF($A56="","",(Current!M$9+Current!#REF!)/4)</f>
      </c>
      <c r="M56" s="58">
        <f t="shared" si="4"/>
      </c>
      <c r="O56" s="171">
        <f>IF($A56="","",(Reference!B$9+Reference!#REF!)/4)</f>
      </c>
      <c r="P56" s="171">
        <f>IF($A56="","",(Reference!C$9+Reference!#REF!)/4)</f>
      </c>
      <c r="Q56" s="171">
        <f>IF($A56="","",(Reference!D$9+Reference!#REF!)/4)</f>
      </c>
      <c r="R56" s="171">
        <f>IF($A56="","",(Reference!E$9+Reference!#REF!)/4)</f>
      </c>
      <c r="S56" s="171">
        <f>IF($A56="","",(Reference!F$9+Reference!#REF!)/4)</f>
      </c>
      <c r="T56" s="171">
        <f>IF($A56="","",(Reference!G$9+Reference!#REF!)/4)</f>
      </c>
      <c r="U56" s="171">
        <f>IF($A56="","",(Reference!H$9+Reference!#REF!)/4)</f>
      </c>
      <c r="V56" s="171">
        <f>IF($A56="","",(Reference!I$9+Reference!#REF!)/4)</f>
      </c>
      <c r="W56" s="171">
        <f>IF($A56="","",(Reference!J$9+Reference!#REF!)/4)</f>
      </c>
      <c r="X56" s="171">
        <f>IF($A56="","",(Reference!K$9+Reference!#REF!)/4)</f>
      </c>
      <c r="Y56" s="171">
        <f>IF($A56="","",(Reference!L$9+Reference!#REF!)/4)</f>
      </c>
      <c r="Z56" s="172">
        <f t="shared" si="5"/>
      </c>
    </row>
    <row r="57" spans="1:26" ht="16.5">
      <c r="A57" s="281">
        <f>IF(Current!A57&lt;&gt;"",Current!A57,"")</f>
      </c>
      <c r="B57" s="69">
        <f>IF($A57="","",(Current!C$9+Current!#REF!)/4)</f>
      </c>
      <c r="C57" s="69">
        <f>IF($A57="","",(Current!D$9+Current!#REF!)/4)</f>
      </c>
      <c r="D57" s="69">
        <f>IF($A57="","",(Current!E$9+Current!#REF!)/4)</f>
      </c>
      <c r="E57" s="69">
        <f>IF($A57="","",(Current!F$9+Current!#REF!)/4)</f>
      </c>
      <c r="F57" s="69">
        <f>IF($A57="","",(Current!G$9+Current!#REF!)/4)</f>
      </c>
      <c r="G57" s="69">
        <f>IF($A57="","",(Current!H$9+Current!#REF!)/4)</f>
      </c>
      <c r="H57" s="69">
        <f>IF($A57="","",(Current!I$9+Current!#REF!)/4)</f>
      </c>
      <c r="I57" s="69">
        <f>IF($A57="","",(Current!J$9+Current!#REF!)/4)</f>
      </c>
      <c r="J57" s="69">
        <f>IF($A57="","",(Current!K$9+Current!#REF!)/4)</f>
      </c>
      <c r="K57" s="69">
        <f>IF($A57="","",(Current!L$9+Current!#REF!)/4)</f>
      </c>
      <c r="L57" s="69">
        <f>IF($A57="","",(Current!M$9+Current!#REF!)/4)</f>
      </c>
      <c r="M57" s="58">
        <f t="shared" si="4"/>
      </c>
      <c r="O57" s="171">
        <f>IF($A57="","",(Reference!B$9+Reference!#REF!)/4)</f>
      </c>
      <c r="P57" s="171">
        <f>IF($A57="","",(Reference!C$9+Reference!#REF!)/4)</f>
      </c>
      <c r="Q57" s="171">
        <f>IF($A57="","",(Reference!D$9+Reference!#REF!)/4)</f>
      </c>
      <c r="R57" s="171">
        <f>IF($A57="","",(Reference!E$9+Reference!#REF!)/4)</f>
      </c>
      <c r="S57" s="171">
        <f>IF($A57="","",(Reference!F$9+Reference!#REF!)/4)</f>
      </c>
      <c r="T57" s="171">
        <f>IF($A57="","",(Reference!G$9+Reference!#REF!)/4)</f>
      </c>
      <c r="U57" s="171">
        <f>IF($A57="","",(Reference!H$9+Reference!#REF!)/4)</f>
      </c>
      <c r="V57" s="171">
        <f>IF($A57="","",(Reference!I$9+Reference!#REF!)/4)</f>
      </c>
      <c r="W57" s="171">
        <f>IF($A57="","",(Reference!J$9+Reference!#REF!)/4)</f>
      </c>
      <c r="X57" s="171">
        <f>IF($A57="","",(Reference!K$9+Reference!#REF!)/4)</f>
      </c>
      <c r="Y57" s="171">
        <f>IF($A57="","",(Reference!L$9+Reference!#REF!)/4)</f>
      </c>
      <c r="Z57" s="172">
        <f t="shared" si="5"/>
      </c>
    </row>
    <row r="58" spans="1:26" ht="16.5">
      <c r="A58" s="281">
        <f>IF(Current!A58&lt;&gt;"",Current!A58,"")</f>
      </c>
      <c r="B58" s="69">
        <f>IF($A58="","",(Current!C$9+Current!#REF!)/4)</f>
      </c>
      <c r="C58" s="69">
        <f>IF($A58="","",(Current!D$9+Current!#REF!)/4)</f>
      </c>
      <c r="D58" s="69">
        <f>IF($A58="","",(Current!E$9+Current!#REF!)/4)</f>
      </c>
      <c r="E58" s="69">
        <f>IF($A58="","",(Current!F$9+Current!#REF!)/4)</f>
      </c>
      <c r="F58" s="69">
        <f>IF($A58="","",(Current!G$9+Current!#REF!)/4)</f>
      </c>
      <c r="G58" s="69">
        <f>IF($A58="","",(Current!H$9+Current!#REF!)/4)</f>
      </c>
      <c r="H58" s="69">
        <f>IF($A58="","",(Current!I$9+Current!#REF!)/4)</f>
      </c>
      <c r="I58" s="69">
        <f>IF($A58="","",(Current!J$9+Current!#REF!)/4)</f>
      </c>
      <c r="J58" s="69">
        <f>IF($A58="","",(Current!K$9+Current!#REF!)/4)</f>
      </c>
      <c r="K58" s="69">
        <f>IF($A58="","",(Current!L$9+Current!#REF!)/4)</f>
      </c>
      <c r="L58" s="69">
        <f>IF($A58="","",(Current!M$9+Current!#REF!)/4)</f>
      </c>
      <c r="M58" s="58">
        <f t="shared" si="4"/>
      </c>
      <c r="O58" s="171">
        <f>IF($A58="","",(Reference!B$9+Reference!#REF!)/4)</f>
      </c>
      <c r="P58" s="171">
        <f>IF($A58="","",(Reference!C$9+Reference!#REF!)/4)</f>
      </c>
      <c r="Q58" s="171">
        <f>IF($A58="","",(Reference!D$9+Reference!#REF!)/4)</f>
      </c>
      <c r="R58" s="171">
        <f>IF($A58="","",(Reference!E$9+Reference!#REF!)/4)</f>
      </c>
      <c r="S58" s="171">
        <f>IF($A58="","",(Reference!F$9+Reference!#REF!)/4)</f>
      </c>
      <c r="T58" s="171">
        <f>IF($A58="","",(Reference!G$9+Reference!#REF!)/4)</f>
      </c>
      <c r="U58" s="171">
        <f>IF($A58="","",(Reference!H$9+Reference!#REF!)/4)</f>
      </c>
      <c r="V58" s="171">
        <f>IF($A58="","",(Reference!I$9+Reference!#REF!)/4)</f>
      </c>
      <c r="W58" s="171">
        <f>IF($A58="","",(Reference!J$9+Reference!#REF!)/4)</f>
      </c>
      <c r="X58" s="171">
        <f>IF($A58="","",(Reference!K$9+Reference!#REF!)/4)</f>
      </c>
      <c r="Y58" s="171">
        <f>IF($A58="","",(Reference!L$9+Reference!#REF!)/4)</f>
      </c>
      <c r="Z58" s="172">
        <f t="shared" si="5"/>
      </c>
    </row>
    <row r="59" spans="1:26" ht="16.5">
      <c r="A59" s="281">
        <f>IF(Current!A59&lt;&gt;"",Current!A59,"")</f>
      </c>
      <c r="B59" s="69">
        <f>IF($A59="","",(Current!C$9+Current!#REF!)/4)</f>
      </c>
      <c r="C59" s="69">
        <f>IF($A59="","",(Current!D$9+Current!#REF!)/4)</f>
      </c>
      <c r="D59" s="69">
        <f>IF($A59="","",(Current!E$9+Current!#REF!)/4)</f>
      </c>
      <c r="E59" s="69">
        <f>IF($A59="","",(Current!F$9+Current!#REF!)/4)</f>
      </c>
      <c r="F59" s="69">
        <f>IF($A59="","",(Current!G$9+Current!#REF!)/4)</f>
      </c>
      <c r="G59" s="69">
        <f>IF($A59="","",(Current!H$9+Current!#REF!)/4)</f>
      </c>
      <c r="H59" s="69">
        <f>IF($A59="","",(Current!I$9+Current!#REF!)/4)</f>
      </c>
      <c r="I59" s="69">
        <f>IF($A59="","",(Current!J$9+Current!#REF!)/4)</f>
      </c>
      <c r="J59" s="69">
        <f>IF($A59="","",(Current!K$9+Current!#REF!)/4)</f>
      </c>
      <c r="K59" s="69">
        <f>IF($A59="","",(Current!L$9+Current!#REF!)/4)</f>
      </c>
      <c r="L59" s="69">
        <f>IF($A59="","",(Current!M$9+Current!#REF!)/4)</f>
      </c>
      <c r="M59" s="58">
        <f t="shared" si="4"/>
      </c>
      <c r="O59" s="171">
        <f>IF($A59="","",(Reference!B$9+Reference!#REF!)/4)</f>
      </c>
      <c r="P59" s="171">
        <f>IF($A59="","",(Reference!C$9+Reference!#REF!)/4)</f>
      </c>
      <c r="Q59" s="171">
        <f>IF($A59="","",(Reference!D$9+Reference!#REF!)/4)</f>
      </c>
      <c r="R59" s="171">
        <f>IF($A59="","",(Reference!E$9+Reference!#REF!)/4)</f>
      </c>
      <c r="S59" s="171">
        <f>IF($A59="","",(Reference!F$9+Reference!#REF!)/4)</f>
      </c>
      <c r="T59" s="171">
        <f>IF($A59="","",(Reference!G$9+Reference!#REF!)/4)</f>
      </c>
      <c r="U59" s="171">
        <f>IF($A59="","",(Reference!H$9+Reference!#REF!)/4)</f>
      </c>
      <c r="V59" s="171">
        <f>IF($A59="","",(Reference!I$9+Reference!#REF!)/4)</f>
      </c>
      <c r="W59" s="171">
        <f>IF($A59="","",(Reference!J$9+Reference!#REF!)/4)</f>
      </c>
      <c r="X59" s="171">
        <f>IF($A59="","",(Reference!K$9+Reference!#REF!)/4)</f>
      </c>
      <c r="Y59" s="171">
        <f>IF($A59="","",(Reference!L$9+Reference!#REF!)/4)</f>
      </c>
      <c r="Z59" s="172">
        <f t="shared" si="5"/>
      </c>
    </row>
    <row r="60" spans="1:26" ht="16.5">
      <c r="A60" s="281">
        <f>IF(Current!A60&lt;&gt;"",Current!A60,"")</f>
      </c>
      <c r="B60" s="69">
        <f>IF($A60="","",(Current!C$9+Current!#REF!)/4)</f>
      </c>
      <c r="C60" s="69">
        <f>IF($A60="","",(Current!D$9+Current!#REF!)/4)</f>
      </c>
      <c r="D60" s="69">
        <f>IF($A60="","",(Current!E$9+Current!#REF!)/4)</f>
      </c>
      <c r="E60" s="69">
        <f>IF($A60="","",(Current!F$9+Current!#REF!)/4)</f>
      </c>
      <c r="F60" s="69">
        <f>IF($A60="","",(Current!G$9+Current!#REF!)/4)</f>
      </c>
      <c r="G60" s="69">
        <f>IF($A60="","",(Current!H$9+Current!#REF!)/4)</f>
      </c>
      <c r="H60" s="69">
        <f>IF($A60="","",(Current!I$9+Current!#REF!)/4)</f>
      </c>
      <c r="I60" s="69">
        <f>IF($A60="","",(Current!J$9+Current!#REF!)/4)</f>
      </c>
      <c r="J60" s="69">
        <f>IF($A60="","",(Current!K$9+Current!#REF!)/4)</f>
      </c>
      <c r="K60" s="69">
        <f>IF($A60="","",(Current!L$9+Current!#REF!)/4)</f>
      </c>
      <c r="L60" s="69">
        <f>IF($A60="","",(Current!M$9+Current!#REF!)/4)</f>
      </c>
      <c r="M60" s="58">
        <f t="shared" si="4"/>
      </c>
      <c r="O60" s="171">
        <f>IF($A60="","",(Reference!B$9+Reference!#REF!)/4)</f>
      </c>
      <c r="P60" s="171">
        <f>IF($A60="","",(Reference!C$9+Reference!#REF!)/4)</f>
      </c>
      <c r="Q60" s="171">
        <f>IF($A60="","",(Reference!D$9+Reference!#REF!)/4)</f>
      </c>
      <c r="R60" s="171">
        <f>IF($A60="","",(Reference!E$9+Reference!#REF!)/4)</f>
      </c>
      <c r="S60" s="171">
        <f>IF($A60="","",(Reference!F$9+Reference!#REF!)/4)</f>
      </c>
      <c r="T60" s="171">
        <f>IF($A60="","",(Reference!G$9+Reference!#REF!)/4)</f>
      </c>
      <c r="U60" s="171">
        <f>IF($A60="","",(Reference!H$9+Reference!#REF!)/4)</f>
      </c>
      <c r="V60" s="171">
        <f>IF($A60="","",(Reference!I$9+Reference!#REF!)/4)</f>
      </c>
      <c r="W60" s="171">
        <f>IF($A60="","",(Reference!J$9+Reference!#REF!)/4)</f>
      </c>
      <c r="X60" s="171">
        <f>IF($A60="","",(Reference!K$9+Reference!#REF!)/4)</f>
      </c>
      <c r="Y60" s="171">
        <f>IF($A60="","",(Reference!L$9+Reference!#REF!)/4)</f>
      </c>
      <c r="Z60" s="172">
        <f t="shared" si="5"/>
      </c>
    </row>
    <row r="61" spans="1:26" ht="16.5">
      <c r="A61" s="281">
        <f>IF(Current!A61&lt;&gt;"",Current!A61,"")</f>
      </c>
      <c r="B61" s="69">
        <f>IF($A61="","",(Current!C$9+Current!#REF!)/4)</f>
      </c>
      <c r="C61" s="69">
        <f>IF($A61="","",(Current!D$9+Current!#REF!)/4)</f>
      </c>
      <c r="D61" s="69">
        <f>IF($A61="","",(Current!E$9+Current!#REF!)/4)</f>
      </c>
      <c r="E61" s="69">
        <f>IF($A61="","",(Current!F$9+Current!#REF!)/4)</f>
      </c>
      <c r="F61" s="69">
        <f>IF($A61="","",(Current!G$9+Current!#REF!)/4)</f>
      </c>
      <c r="G61" s="69">
        <f>IF($A61="","",(Current!H$9+Current!#REF!)/4)</f>
      </c>
      <c r="H61" s="69">
        <f>IF($A61="","",(Current!I$9+Current!#REF!)/4)</f>
      </c>
      <c r="I61" s="69">
        <f>IF($A61="","",(Current!J$9+Current!#REF!)/4)</f>
      </c>
      <c r="J61" s="69">
        <f>IF($A61="","",(Current!K$9+Current!#REF!)/4)</f>
      </c>
      <c r="K61" s="69">
        <f>IF($A61="","",(Current!L$9+Current!#REF!)/4)</f>
      </c>
      <c r="L61" s="69">
        <f>IF($A61="","",(Current!M$9+Current!#REF!)/4)</f>
      </c>
      <c r="M61" s="58">
        <f t="shared" si="4"/>
      </c>
      <c r="O61" s="171">
        <f>IF($A61="","",(Reference!B$9+Reference!#REF!)/4)</f>
      </c>
      <c r="P61" s="171">
        <f>IF($A61="","",(Reference!C$9+Reference!#REF!)/4)</f>
      </c>
      <c r="Q61" s="171">
        <f>IF($A61="","",(Reference!D$9+Reference!#REF!)/4)</f>
      </c>
      <c r="R61" s="171">
        <f>IF($A61="","",(Reference!E$9+Reference!#REF!)/4)</f>
      </c>
      <c r="S61" s="171">
        <f>IF($A61="","",(Reference!F$9+Reference!#REF!)/4)</f>
      </c>
      <c r="T61" s="171">
        <f>IF($A61="","",(Reference!G$9+Reference!#REF!)/4)</f>
      </c>
      <c r="U61" s="171">
        <f>IF($A61="","",(Reference!H$9+Reference!#REF!)/4)</f>
      </c>
      <c r="V61" s="171">
        <f>IF($A61="","",(Reference!I$9+Reference!#REF!)/4)</f>
      </c>
      <c r="W61" s="171">
        <f>IF($A61="","",(Reference!J$9+Reference!#REF!)/4)</f>
      </c>
      <c r="X61" s="171">
        <f>IF($A61="","",(Reference!K$9+Reference!#REF!)/4)</f>
      </c>
      <c r="Y61" s="171">
        <f>IF($A61="","",(Reference!L$9+Reference!#REF!)/4)</f>
      </c>
      <c r="Z61" s="172">
        <f t="shared" si="5"/>
      </c>
    </row>
    <row r="62" spans="1:26" ht="16.5">
      <c r="A62" s="281">
        <f>IF(Current!A62&lt;&gt;"",Current!A62,"")</f>
      </c>
      <c r="B62" s="69">
        <f>IF($A62="","",(Current!C$9+Current!#REF!)/4)</f>
      </c>
      <c r="C62" s="69">
        <f>IF($A62="","",(Current!D$9+Current!#REF!)/4)</f>
      </c>
      <c r="D62" s="69">
        <f>IF($A62="","",(Current!E$9+Current!#REF!)/4)</f>
      </c>
      <c r="E62" s="69">
        <f>IF($A62="","",(Current!F$9+Current!#REF!)/4)</f>
      </c>
      <c r="F62" s="69">
        <f>IF($A62="","",(Current!G$9+Current!#REF!)/4)</f>
      </c>
      <c r="G62" s="69">
        <f>IF($A62="","",(Current!H$9+Current!#REF!)/4)</f>
      </c>
      <c r="H62" s="69">
        <f>IF($A62="","",(Current!I$9+Current!#REF!)/4)</f>
      </c>
      <c r="I62" s="69">
        <f>IF($A62="","",(Current!J$9+Current!#REF!)/4)</f>
      </c>
      <c r="J62" s="69">
        <f>IF($A62="","",(Current!K$9+Current!#REF!)/4)</f>
      </c>
      <c r="K62" s="69">
        <f>IF($A62="","",(Current!L$9+Current!#REF!)/4)</f>
      </c>
      <c r="L62" s="69">
        <f>IF($A62="","",(Current!M$9+Current!#REF!)/4)</f>
      </c>
      <c r="M62" s="58">
        <f t="shared" si="4"/>
      </c>
      <c r="O62" s="171">
        <f>IF($A62="","",(Reference!B$9+Reference!#REF!)/4)</f>
      </c>
      <c r="P62" s="171">
        <f>IF($A62="","",(Reference!C$9+Reference!#REF!)/4)</f>
      </c>
      <c r="Q62" s="171">
        <f>IF($A62="","",(Reference!D$9+Reference!#REF!)/4)</f>
      </c>
      <c r="R62" s="171">
        <f>IF($A62="","",(Reference!E$9+Reference!#REF!)/4)</f>
      </c>
      <c r="S62" s="171">
        <f>IF($A62="","",(Reference!F$9+Reference!#REF!)/4)</f>
      </c>
      <c r="T62" s="171">
        <f>IF($A62="","",(Reference!G$9+Reference!#REF!)/4)</f>
      </c>
      <c r="U62" s="171">
        <f>IF($A62="","",(Reference!H$9+Reference!#REF!)/4)</f>
      </c>
      <c r="V62" s="171">
        <f>IF($A62="","",(Reference!I$9+Reference!#REF!)/4)</f>
      </c>
      <c r="W62" s="171">
        <f>IF($A62="","",(Reference!J$9+Reference!#REF!)/4)</f>
      </c>
      <c r="X62" s="171">
        <f>IF($A62="","",(Reference!K$9+Reference!#REF!)/4)</f>
      </c>
      <c r="Y62" s="171">
        <f>IF($A62="","",(Reference!L$9+Reference!#REF!)/4)</f>
      </c>
      <c r="Z62" s="172">
        <f t="shared" si="5"/>
      </c>
    </row>
    <row r="63" spans="1:26" ht="16.5">
      <c r="A63" s="281">
        <f>IF(Current!A63&lt;&gt;"",Current!A63,"")</f>
      </c>
      <c r="B63" s="69">
        <f>IF($A63="","",(Current!C$9+Current!#REF!)/4)</f>
      </c>
      <c r="C63" s="69">
        <f>IF($A63="","",(Current!D$9+Current!#REF!)/4)</f>
      </c>
      <c r="D63" s="69">
        <f>IF($A63="","",(Current!E$9+Current!#REF!)/4)</f>
      </c>
      <c r="E63" s="69">
        <f>IF($A63="","",(Current!F$9+Current!#REF!)/4)</f>
      </c>
      <c r="F63" s="69">
        <f>IF($A63="","",(Current!G$9+Current!#REF!)/4)</f>
      </c>
      <c r="G63" s="69">
        <f>IF($A63="","",(Current!H$9+Current!#REF!)/4)</f>
      </c>
      <c r="H63" s="69">
        <f>IF($A63="","",(Current!I$9+Current!#REF!)/4)</f>
      </c>
      <c r="I63" s="69">
        <f>IF($A63="","",(Current!J$9+Current!#REF!)/4)</f>
      </c>
      <c r="J63" s="69">
        <f>IF($A63="","",(Current!K$9+Current!#REF!)/4)</f>
      </c>
      <c r="K63" s="69">
        <f>IF($A63="","",(Current!L$9+Current!#REF!)/4)</f>
      </c>
      <c r="L63" s="69">
        <f>IF($A63="","",(Current!M$9+Current!#REF!)/4)</f>
      </c>
      <c r="M63" s="58">
        <f t="shared" si="4"/>
      </c>
      <c r="O63" s="171">
        <f>IF($A63="","",(Reference!B$9+Reference!#REF!)/4)</f>
      </c>
      <c r="P63" s="171">
        <f>IF($A63="","",(Reference!C$9+Reference!#REF!)/4)</f>
      </c>
      <c r="Q63" s="171">
        <f>IF($A63="","",(Reference!D$9+Reference!#REF!)/4)</f>
      </c>
      <c r="R63" s="171">
        <f>IF($A63="","",(Reference!E$9+Reference!#REF!)/4)</f>
      </c>
      <c r="S63" s="171">
        <f>IF($A63="","",(Reference!F$9+Reference!#REF!)/4)</f>
      </c>
      <c r="T63" s="171">
        <f>IF($A63="","",(Reference!G$9+Reference!#REF!)/4)</f>
      </c>
      <c r="U63" s="171">
        <f>IF($A63="","",(Reference!H$9+Reference!#REF!)/4)</f>
      </c>
      <c r="V63" s="171">
        <f>IF($A63="","",(Reference!I$9+Reference!#REF!)/4)</f>
      </c>
      <c r="W63" s="171">
        <f>IF($A63="","",(Reference!J$9+Reference!#REF!)/4)</f>
      </c>
      <c r="X63" s="171">
        <f>IF($A63="","",(Reference!K$9+Reference!#REF!)/4)</f>
      </c>
      <c r="Y63" s="171">
        <f>IF($A63="","",(Reference!L$9+Reference!#REF!)/4)</f>
      </c>
      <c r="Z63" s="172">
        <f t="shared" si="5"/>
      </c>
    </row>
    <row r="64" spans="1:26" ht="16.5">
      <c r="A64" s="281">
        <f>IF(Current!A64&lt;&gt;"",Current!A64,"")</f>
      </c>
      <c r="B64" s="69">
        <f>IF($A64="","",(Current!C$9+Current!#REF!)/4)</f>
      </c>
      <c r="C64" s="69">
        <f>IF($A64="","",(Current!D$9+Current!#REF!)/4)</f>
      </c>
      <c r="D64" s="69">
        <f>IF($A64="","",(Current!E$9+Current!#REF!)/4)</f>
      </c>
      <c r="E64" s="69">
        <f>IF($A64="","",(Current!F$9+Current!#REF!)/4)</f>
      </c>
      <c r="F64" s="69">
        <f>IF($A64="","",(Current!G$9+Current!#REF!)/4)</f>
      </c>
      <c r="G64" s="69">
        <f>IF($A64="","",(Current!H$9+Current!#REF!)/4)</f>
      </c>
      <c r="H64" s="69">
        <f>IF($A64="","",(Current!I$9+Current!#REF!)/4)</f>
      </c>
      <c r="I64" s="69">
        <f>IF($A64="","",(Current!J$9+Current!#REF!)/4)</f>
      </c>
      <c r="J64" s="69">
        <f>IF($A64="","",(Current!K$9+Current!#REF!)/4)</f>
      </c>
      <c r="K64" s="69">
        <f>IF($A64="","",(Current!L$9+Current!#REF!)/4)</f>
      </c>
      <c r="L64" s="69">
        <f>IF($A64="","",(Current!M$9+Current!#REF!)/4)</f>
      </c>
      <c r="M64" s="58">
        <f t="shared" si="4"/>
      </c>
      <c r="O64" s="171">
        <f>IF($A64="","",(Reference!B$9+Reference!#REF!)/4)</f>
      </c>
      <c r="P64" s="171">
        <f>IF($A64="","",(Reference!C$9+Reference!#REF!)/4)</f>
      </c>
      <c r="Q64" s="171">
        <f>IF($A64="","",(Reference!D$9+Reference!#REF!)/4)</f>
      </c>
      <c r="R64" s="171">
        <f>IF($A64="","",(Reference!E$9+Reference!#REF!)/4)</f>
      </c>
      <c r="S64" s="171">
        <f>IF($A64="","",(Reference!F$9+Reference!#REF!)/4)</f>
      </c>
      <c r="T64" s="171">
        <f>IF($A64="","",(Reference!G$9+Reference!#REF!)/4)</f>
      </c>
      <c r="U64" s="171">
        <f>IF($A64="","",(Reference!H$9+Reference!#REF!)/4)</f>
      </c>
      <c r="V64" s="171">
        <f>IF($A64="","",(Reference!I$9+Reference!#REF!)/4)</f>
      </c>
      <c r="W64" s="171">
        <f>IF($A64="","",(Reference!J$9+Reference!#REF!)/4)</f>
      </c>
      <c r="X64" s="171">
        <f>IF($A64="","",(Reference!K$9+Reference!#REF!)/4)</f>
      </c>
      <c r="Y64" s="171">
        <f>IF($A64="","",(Reference!L$9+Reference!#REF!)/4)</f>
      </c>
      <c r="Z64" s="172">
        <f t="shared" si="5"/>
      </c>
    </row>
    <row r="65" spans="1:26" ht="16.5">
      <c r="A65" s="281">
        <f>IF(Current!A65&lt;&gt;"",Current!A65,"")</f>
      </c>
      <c r="B65" s="69">
        <f>IF($A65="","",(Current!C$9+Current!#REF!)/4)</f>
      </c>
      <c r="C65" s="69">
        <f>IF($A65="","",(Current!D$9+Current!#REF!)/4)</f>
      </c>
      <c r="D65" s="69">
        <f>IF($A65="","",(Current!E$9+Current!#REF!)/4)</f>
      </c>
      <c r="E65" s="69">
        <f>IF($A65="","",(Current!F$9+Current!#REF!)/4)</f>
      </c>
      <c r="F65" s="69">
        <f>IF($A65="","",(Current!G$9+Current!#REF!)/4)</f>
      </c>
      <c r="G65" s="69">
        <f>IF($A65="","",(Current!H$9+Current!#REF!)/4)</f>
      </c>
      <c r="H65" s="69">
        <f>IF($A65="","",(Current!I$9+Current!#REF!)/4)</f>
      </c>
      <c r="I65" s="69">
        <f>IF($A65="","",(Current!J$9+Current!#REF!)/4)</f>
      </c>
      <c r="J65" s="69">
        <f>IF($A65="","",(Current!K$9+Current!#REF!)/4)</f>
      </c>
      <c r="K65" s="69">
        <f>IF($A65="","",(Current!L$9+Current!#REF!)/4)</f>
      </c>
      <c r="L65" s="69">
        <f>IF($A65="","",(Current!M$9+Current!#REF!)/4)</f>
      </c>
      <c r="M65" s="58">
        <f t="shared" si="4"/>
      </c>
      <c r="O65" s="171">
        <f>IF($A65="","",(Reference!B$9+Reference!#REF!)/4)</f>
      </c>
      <c r="P65" s="171">
        <f>IF($A65="","",(Reference!C$9+Reference!#REF!)/4)</f>
      </c>
      <c r="Q65" s="171">
        <f>IF($A65="","",(Reference!D$9+Reference!#REF!)/4)</f>
      </c>
      <c r="R65" s="171">
        <f>IF($A65="","",(Reference!E$9+Reference!#REF!)/4)</f>
      </c>
      <c r="S65" s="171">
        <f>IF($A65="","",(Reference!F$9+Reference!#REF!)/4)</f>
      </c>
      <c r="T65" s="171">
        <f>IF($A65="","",(Reference!G$9+Reference!#REF!)/4)</f>
      </c>
      <c r="U65" s="171">
        <f>IF($A65="","",(Reference!H$9+Reference!#REF!)/4)</f>
      </c>
      <c r="V65" s="171">
        <f>IF($A65="","",(Reference!I$9+Reference!#REF!)/4)</f>
      </c>
      <c r="W65" s="171">
        <f>IF($A65="","",(Reference!J$9+Reference!#REF!)/4)</f>
      </c>
      <c r="X65" s="171">
        <f>IF($A65="","",(Reference!K$9+Reference!#REF!)/4)</f>
      </c>
      <c r="Y65" s="171">
        <f>IF($A65="","",(Reference!L$9+Reference!#REF!)/4)</f>
      </c>
      <c r="Z65" s="172">
        <f t="shared" si="5"/>
      </c>
    </row>
    <row r="66" spans="1:26" ht="16.5">
      <c r="A66" s="281">
        <f>IF(Current!A66&lt;&gt;"",Current!A66,"")</f>
      </c>
      <c r="B66" s="69">
        <f>IF($A66="","",(Current!C$9+Current!#REF!)/4)</f>
      </c>
      <c r="C66" s="69">
        <f>IF($A66="","",(Current!D$9+Current!#REF!)/4)</f>
      </c>
      <c r="D66" s="69">
        <f>IF($A66="","",(Current!E$9+Current!#REF!)/4)</f>
      </c>
      <c r="E66" s="69">
        <f>IF($A66="","",(Current!F$9+Current!#REF!)/4)</f>
      </c>
      <c r="F66" s="69">
        <f>IF($A66="","",(Current!G$9+Current!#REF!)/4)</f>
      </c>
      <c r="G66" s="69">
        <f>IF($A66="","",(Current!H$9+Current!#REF!)/4)</f>
      </c>
      <c r="H66" s="69">
        <f>IF($A66="","",(Current!I$9+Current!#REF!)/4)</f>
      </c>
      <c r="I66" s="69">
        <f>IF($A66="","",(Current!J$9+Current!#REF!)/4)</f>
      </c>
      <c r="J66" s="69">
        <f>IF($A66="","",(Current!K$9+Current!#REF!)/4)</f>
      </c>
      <c r="K66" s="69">
        <f>IF($A66="","",(Current!L$9+Current!#REF!)/4)</f>
      </c>
      <c r="L66" s="69">
        <f>IF($A66="","",(Current!M$9+Current!#REF!)/4)</f>
      </c>
      <c r="M66" s="58">
        <f t="shared" si="4"/>
      </c>
      <c r="O66" s="171">
        <f>IF($A66="","",(Reference!B$9+Reference!#REF!)/4)</f>
      </c>
      <c r="P66" s="171">
        <f>IF($A66="","",(Reference!C$9+Reference!#REF!)/4)</f>
      </c>
      <c r="Q66" s="171">
        <f>IF($A66="","",(Reference!D$9+Reference!#REF!)/4)</f>
      </c>
      <c r="R66" s="171">
        <f>IF($A66="","",(Reference!E$9+Reference!#REF!)/4)</f>
      </c>
      <c r="S66" s="171">
        <f>IF($A66="","",(Reference!F$9+Reference!#REF!)/4)</f>
      </c>
      <c r="T66" s="171">
        <f>IF($A66="","",(Reference!G$9+Reference!#REF!)/4)</f>
      </c>
      <c r="U66" s="171">
        <f>IF($A66="","",(Reference!H$9+Reference!#REF!)/4)</f>
      </c>
      <c r="V66" s="171">
        <f>IF($A66="","",(Reference!I$9+Reference!#REF!)/4)</f>
      </c>
      <c r="W66" s="171">
        <f>IF($A66="","",(Reference!J$9+Reference!#REF!)/4)</f>
      </c>
      <c r="X66" s="171">
        <f>IF($A66="","",(Reference!K$9+Reference!#REF!)/4)</f>
      </c>
      <c r="Y66" s="171">
        <f>IF($A66="","",(Reference!L$9+Reference!#REF!)/4)</f>
      </c>
      <c r="Z66" s="172">
        <f t="shared" si="5"/>
      </c>
    </row>
    <row r="67" spans="1:26" ht="16.5">
      <c r="A67" s="281">
        <f>IF(Current!A67&lt;&gt;"",Current!A67,"")</f>
      </c>
      <c r="B67" s="69">
        <f>IF($A67="","",(Current!C$9+Current!#REF!)/4)</f>
      </c>
      <c r="C67" s="69">
        <f>IF($A67="","",(Current!D$9+Current!#REF!)/4)</f>
      </c>
      <c r="D67" s="69">
        <f>IF($A67="","",(Current!E$9+Current!#REF!)/4)</f>
      </c>
      <c r="E67" s="69">
        <f>IF($A67="","",(Current!F$9+Current!#REF!)/4)</f>
      </c>
      <c r="F67" s="69">
        <f>IF($A67="","",(Current!G$9+Current!#REF!)/4)</f>
      </c>
      <c r="G67" s="69">
        <f>IF($A67="","",(Current!H$9+Current!#REF!)/4)</f>
      </c>
      <c r="H67" s="69">
        <f>IF($A67="","",(Current!I$9+Current!#REF!)/4)</f>
      </c>
      <c r="I67" s="69">
        <f>IF($A67="","",(Current!J$9+Current!#REF!)/4)</f>
      </c>
      <c r="J67" s="69">
        <f>IF($A67="","",(Current!K$9+Current!#REF!)/4)</f>
      </c>
      <c r="K67" s="69">
        <f>IF($A67="","",(Current!L$9+Current!#REF!)/4)</f>
      </c>
      <c r="L67" s="69">
        <f>IF($A67="","",(Current!M$9+Current!#REF!)/4)</f>
      </c>
      <c r="M67" s="58">
        <f t="shared" si="4"/>
      </c>
      <c r="O67" s="171">
        <f>IF($A67="","",(Reference!B$9+Reference!#REF!)/4)</f>
      </c>
      <c r="P67" s="171">
        <f>IF($A67="","",(Reference!C$9+Reference!#REF!)/4)</f>
      </c>
      <c r="Q67" s="171">
        <f>IF($A67="","",(Reference!D$9+Reference!#REF!)/4)</f>
      </c>
      <c r="R67" s="171">
        <f>IF($A67="","",(Reference!E$9+Reference!#REF!)/4)</f>
      </c>
      <c r="S67" s="171">
        <f>IF($A67="","",(Reference!F$9+Reference!#REF!)/4)</f>
      </c>
      <c r="T67" s="171">
        <f>IF($A67="","",(Reference!G$9+Reference!#REF!)/4)</f>
      </c>
      <c r="U67" s="171">
        <f>IF($A67="","",(Reference!H$9+Reference!#REF!)/4)</f>
      </c>
      <c r="V67" s="171">
        <f>IF($A67="","",(Reference!I$9+Reference!#REF!)/4)</f>
      </c>
      <c r="W67" s="171">
        <f>IF($A67="","",(Reference!J$9+Reference!#REF!)/4)</f>
      </c>
      <c r="X67" s="171">
        <f>IF($A67="","",(Reference!K$9+Reference!#REF!)/4)</f>
      </c>
      <c r="Y67" s="171">
        <f>IF($A67="","",(Reference!L$9+Reference!#REF!)/4)</f>
      </c>
      <c r="Z67" s="172">
        <f t="shared" si="5"/>
      </c>
    </row>
    <row r="68" spans="1:26" ht="16.5">
      <c r="A68" s="281">
        <f>IF(Current!A68&lt;&gt;"",Current!A68,"")</f>
      </c>
      <c r="B68" s="69">
        <f>IF($A68="","",(Current!C$9+Current!#REF!)/4)</f>
      </c>
      <c r="C68" s="69">
        <f>IF($A68="","",(Current!D$9+Current!#REF!)/4)</f>
      </c>
      <c r="D68" s="69">
        <f>IF($A68="","",(Current!E$9+Current!#REF!)/4)</f>
      </c>
      <c r="E68" s="69">
        <f>IF($A68="","",(Current!F$9+Current!#REF!)/4)</f>
      </c>
      <c r="F68" s="69">
        <f>IF($A68="","",(Current!G$9+Current!#REF!)/4)</f>
      </c>
      <c r="G68" s="69">
        <f>IF($A68="","",(Current!H$9+Current!#REF!)/4)</f>
      </c>
      <c r="H68" s="69">
        <f>IF($A68="","",(Current!I$9+Current!#REF!)/4)</f>
      </c>
      <c r="I68" s="69">
        <f>IF($A68="","",(Current!J$9+Current!#REF!)/4)</f>
      </c>
      <c r="J68" s="69">
        <f>IF($A68="","",(Current!K$9+Current!#REF!)/4)</f>
      </c>
      <c r="K68" s="69">
        <f>IF($A68="","",(Current!L$9+Current!#REF!)/4)</f>
      </c>
      <c r="L68" s="69">
        <f>IF($A68="","",(Current!M$9+Current!#REF!)/4)</f>
      </c>
      <c r="M68" s="58">
        <f t="shared" si="4"/>
      </c>
      <c r="O68" s="171">
        <f>IF($A68="","",(Reference!B$9+Reference!#REF!)/4)</f>
      </c>
      <c r="P68" s="171">
        <f>IF($A68="","",(Reference!C$9+Reference!#REF!)/4)</f>
      </c>
      <c r="Q68" s="171">
        <f>IF($A68="","",(Reference!D$9+Reference!#REF!)/4)</f>
      </c>
      <c r="R68" s="171">
        <f>IF($A68="","",(Reference!E$9+Reference!#REF!)/4)</f>
      </c>
      <c r="S68" s="171">
        <f>IF($A68="","",(Reference!F$9+Reference!#REF!)/4)</f>
      </c>
      <c r="T68" s="171">
        <f>IF($A68="","",(Reference!G$9+Reference!#REF!)/4)</f>
      </c>
      <c r="U68" s="171">
        <f>IF($A68="","",(Reference!H$9+Reference!#REF!)/4)</f>
      </c>
      <c r="V68" s="171">
        <f>IF($A68="","",(Reference!I$9+Reference!#REF!)/4)</f>
      </c>
      <c r="W68" s="171">
        <f>IF($A68="","",(Reference!J$9+Reference!#REF!)/4)</f>
      </c>
      <c r="X68" s="171">
        <f>IF($A68="","",(Reference!K$9+Reference!#REF!)/4)</f>
      </c>
      <c r="Y68" s="171">
        <f>IF($A68="","",(Reference!L$9+Reference!#REF!)/4)</f>
      </c>
      <c r="Z68" s="172">
        <f t="shared" si="5"/>
      </c>
    </row>
    <row r="69" spans="1:26" ht="16.5">
      <c r="A69" s="281">
        <f>IF(Current!A69&lt;&gt;"",Current!A69,"")</f>
      </c>
      <c r="B69" s="69">
        <f>IF($A69="","",(Current!C$9+Current!#REF!)/4)</f>
      </c>
      <c r="C69" s="69">
        <f>IF($A69="","",(Current!D$9+Current!#REF!)/4)</f>
      </c>
      <c r="D69" s="69">
        <f>IF($A69="","",(Current!E$9+Current!#REF!)/4)</f>
      </c>
      <c r="E69" s="69">
        <f>IF($A69="","",(Current!F$9+Current!#REF!)/4)</f>
      </c>
      <c r="F69" s="69">
        <f>IF($A69="","",(Current!G$9+Current!#REF!)/4)</f>
      </c>
      <c r="G69" s="69">
        <f>IF($A69="","",(Current!H$9+Current!#REF!)/4)</f>
      </c>
      <c r="H69" s="69">
        <f>IF($A69="","",(Current!I$9+Current!#REF!)/4)</f>
      </c>
      <c r="I69" s="69">
        <f>IF($A69="","",(Current!J$9+Current!#REF!)/4)</f>
      </c>
      <c r="J69" s="69">
        <f>IF($A69="","",(Current!K$9+Current!#REF!)/4)</f>
      </c>
      <c r="K69" s="69">
        <f>IF($A69="","",(Current!L$9+Current!#REF!)/4)</f>
      </c>
      <c r="L69" s="69">
        <f>IF($A69="","",(Current!M$9+Current!#REF!)/4)</f>
      </c>
      <c r="M69" s="58">
        <f t="shared" si="4"/>
      </c>
      <c r="O69" s="171">
        <f>IF($A69="","",(Reference!B$9+Reference!#REF!)/4)</f>
      </c>
      <c r="P69" s="171">
        <f>IF($A69="","",(Reference!C$9+Reference!#REF!)/4)</f>
      </c>
      <c r="Q69" s="171">
        <f>IF($A69="","",(Reference!D$9+Reference!#REF!)/4)</f>
      </c>
      <c r="R69" s="171">
        <f>IF($A69="","",(Reference!E$9+Reference!#REF!)/4)</f>
      </c>
      <c r="S69" s="171">
        <f>IF($A69="","",(Reference!F$9+Reference!#REF!)/4)</f>
      </c>
      <c r="T69" s="171">
        <f>IF($A69="","",(Reference!G$9+Reference!#REF!)/4)</f>
      </c>
      <c r="U69" s="171">
        <f>IF($A69="","",(Reference!H$9+Reference!#REF!)/4)</f>
      </c>
      <c r="V69" s="171">
        <f>IF($A69="","",(Reference!I$9+Reference!#REF!)/4)</f>
      </c>
      <c r="W69" s="171">
        <f>IF($A69="","",(Reference!J$9+Reference!#REF!)/4)</f>
      </c>
      <c r="X69" s="171">
        <f>IF($A69="","",(Reference!K$9+Reference!#REF!)/4)</f>
      </c>
      <c r="Y69" s="171">
        <f>IF($A69="","",(Reference!L$9+Reference!#REF!)/4)</f>
      </c>
      <c r="Z69" s="172">
        <f t="shared" si="5"/>
      </c>
    </row>
    <row r="70" spans="1:26" ht="16.5">
      <c r="A70" s="281">
        <f>IF(Current!A70&lt;&gt;"",Current!A70,"")</f>
      </c>
      <c r="B70" s="69">
        <f>IF($A70="","",(Current!C$9+Current!#REF!)/4)</f>
      </c>
      <c r="C70" s="69">
        <f>IF($A70="","",(Current!D$9+Current!#REF!)/4)</f>
      </c>
      <c r="D70" s="69">
        <f>IF($A70="","",(Current!E$9+Current!#REF!)/4)</f>
      </c>
      <c r="E70" s="69">
        <f>IF($A70="","",(Current!F$9+Current!#REF!)/4)</f>
      </c>
      <c r="F70" s="69">
        <f>IF($A70="","",(Current!G$9+Current!#REF!)/4)</f>
      </c>
      <c r="G70" s="69">
        <f>IF($A70="","",(Current!H$9+Current!#REF!)/4)</f>
      </c>
      <c r="H70" s="69">
        <f>IF($A70="","",(Current!I$9+Current!#REF!)/4)</f>
      </c>
      <c r="I70" s="69">
        <f>IF($A70="","",(Current!J$9+Current!#REF!)/4)</f>
      </c>
      <c r="J70" s="69">
        <f>IF($A70="","",(Current!K$9+Current!#REF!)/4)</f>
      </c>
      <c r="K70" s="69">
        <f>IF($A70="","",(Current!L$9+Current!#REF!)/4)</f>
      </c>
      <c r="L70" s="69">
        <f>IF($A70="","",(Current!M$9+Current!#REF!)/4)</f>
      </c>
      <c r="M70" s="58">
        <f t="shared" si="4"/>
      </c>
      <c r="O70" s="171">
        <f>IF($A70="","",(Reference!B$9+Reference!#REF!)/4)</f>
      </c>
      <c r="P70" s="171">
        <f>IF($A70="","",(Reference!C$9+Reference!#REF!)/4)</f>
      </c>
      <c r="Q70" s="171">
        <f>IF($A70="","",(Reference!D$9+Reference!#REF!)/4)</f>
      </c>
      <c r="R70" s="171">
        <f>IF($A70="","",(Reference!E$9+Reference!#REF!)/4)</f>
      </c>
      <c r="S70" s="171">
        <f>IF($A70="","",(Reference!F$9+Reference!#REF!)/4)</f>
      </c>
      <c r="T70" s="171">
        <f>IF($A70="","",(Reference!G$9+Reference!#REF!)/4)</f>
      </c>
      <c r="U70" s="171">
        <f>IF($A70="","",(Reference!H$9+Reference!#REF!)/4)</f>
      </c>
      <c r="V70" s="171">
        <f>IF($A70="","",(Reference!I$9+Reference!#REF!)/4)</f>
      </c>
      <c r="W70" s="171">
        <f>IF($A70="","",(Reference!J$9+Reference!#REF!)/4)</f>
      </c>
      <c r="X70" s="171">
        <f>IF($A70="","",(Reference!K$9+Reference!#REF!)/4)</f>
      </c>
      <c r="Y70" s="171">
        <f>IF($A70="","",(Reference!L$9+Reference!#REF!)/4)</f>
      </c>
      <c r="Z70" s="172">
        <f t="shared" si="5"/>
      </c>
    </row>
    <row r="71" spans="1:26" ht="16.5">
      <c r="A71" s="281">
        <f>IF(Current!A71&lt;&gt;"",Current!A71,"")</f>
      </c>
      <c r="B71" s="69">
        <f>IF($A71="","",(Current!C$9+Current!#REF!)/4)</f>
      </c>
      <c r="C71" s="69">
        <f>IF($A71="","",(Current!D$9+Current!#REF!)/4)</f>
      </c>
      <c r="D71" s="69">
        <f>IF($A71="","",(Current!E$9+Current!#REF!)/4)</f>
      </c>
      <c r="E71" s="69">
        <f>IF($A71="","",(Current!F$9+Current!#REF!)/4)</f>
      </c>
      <c r="F71" s="69">
        <f>IF($A71="","",(Current!G$9+Current!#REF!)/4)</f>
      </c>
      <c r="G71" s="69">
        <f>IF($A71="","",(Current!H$9+Current!#REF!)/4)</f>
      </c>
      <c r="H71" s="69">
        <f>IF($A71="","",(Current!I$9+Current!#REF!)/4)</f>
      </c>
      <c r="I71" s="69">
        <f>IF($A71="","",(Current!J$9+Current!#REF!)/4)</f>
      </c>
      <c r="J71" s="69">
        <f>IF($A71="","",(Current!K$9+Current!#REF!)/4)</f>
      </c>
      <c r="K71" s="69">
        <f>IF($A71="","",(Current!L$9+Current!#REF!)/4)</f>
      </c>
      <c r="L71" s="69">
        <f>IF($A71="","",(Current!M$9+Current!#REF!)/4)</f>
      </c>
      <c r="M71" s="58">
        <f t="shared" si="4"/>
      </c>
      <c r="O71" s="171">
        <f>IF($A71="","",(Reference!B$9+Reference!#REF!)/4)</f>
      </c>
      <c r="P71" s="171">
        <f>IF($A71="","",(Reference!C$9+Reference!#REF!)/4)</f>
      </c>
      <c r="Q71" s="171">
        <f>IF($A71="","",(Reference!D$9+Reference!#REF!)/4)</f>
      </c>
      <c r="R71" s="171">
        <f>IF($A71="","",(Reference!E$9+Reference!#REF!)/4)</f>
      </c>
      <c r="S71" s="171">
        <f>IF($A71="","",(Reference!F$9+Reference!#REF!)/4)</f>
      </c>
      <c r="T71" s="171">
        <f>IF($A71="","",(Reference!G$9+Reference!#REF!)/4)</f>
      </c>
      <c r="U71" s="171">
        <f>IF($A71="","",(Reference!H$9+Reference!#REF!)/4)</f>
      </c>
      <c r="V71" s="171">
        <f>IF($A71="","",(Reference!I$9+Reference!#REF!)/4)</f>
      </c>
      <c r="W71" s="171">
        <f>IF($A71="","",(Reference!J$9+Reference!#REF!)/4)</f>
      </c>
      <c r="X71" s="171">
        <f>IF($A71="","",(Reference!K$9+Reference!#REF!)/4)</f>
      </c>
      <c r="Y71" s="171">
        <f>IF($A71="","",(Reference!L$9+Reference!#REF!)/4)</f>
      </c>
      <c r="Z71" s="172">
        <f t="shared" si="5"/>
      </c>
    </row>
    <row r="72" spans="1:26" ht="16.5">
      <c r="A72" s="281">
        <f>IF(Current!A72&lt;&gt;"",Current!A72,"")</f>
      </c>
      <c r="B72" s="69">
        <f>IF($A72="","",(Current!C$9+Current!#REF!)/4)</f>
      </c>
      <c r="C72" s="69">
        <f>IF($A72="","",(Current!D$9+Current!#REF!)/4)</f>
      </c>
      <c r="D72" s="69">
        <f>IF($A72="","",(Current!E$9+Current!#REF!)/4)</f>
      </c>
      <c r="E72" s="69">
        <f>IF($A72="","",(Current!F$9+Current!#REF!)/4)</f>
      </c>
      <c r="F72" s="69">
        <f>IF($A72="","",(Current!G$9+Current!#REF!)/4)</f>
      </c>
      <c r="G72" s="69">
        <f>IF($A72="","",(Current!H$9+Current!#REF!)/4)</f>
      </c>
      <c r="H72" s="69">
        <f>IF($A72="","",(Current!I$9+Current!#REF!)/4)</f>
      </c>
      <c r="I72" s="69">
        <f>IF($A72="","",(Current!J$9+Current!#REF!)/4)</f>
      </c>
      <c r="J72" s="69">
        <f>IF($A72="","",(Current!K$9+Current!#REF!)/4)</f>
      </c>
      <c r="K72" s="69">
        <f>IF($A72="","",(Current!L$9+Current!#REF!)/4)</f>
      </c>
      <c r="L72" s="69">
        <f>IF($A72="","",(Current!M$9+Current!#REF!)/4)</f>
      </c>
      <c r="M72" s="58">
        <f t="shared" si="4"/>
      </c>
      <c r="O72" s="171">
        <f>IF($A72="","",(Reference!B$9+Reference!#REF!)/4)</f>
      </c>
      <c r="P72" s="171">
        <f>IF($A72="","",(Reference!C$9+Reference!#REF!)/4)</f>
      </c>
      <c r="Q72" s="171">
        <f>IF($A72="","",(Reference!D$9+Reference!#REF!)/4)</f>
      </c>
      <c r="R72" s="171">
        <f>IF($A72="","",(Reference!E$9+Reference!#REF!)/4)</f>
      </c>
      <c r="S72" s="171">
        <f>IF($A72="","",(Reference!F$9+Reference!#REF!)/4)</f>
      </c>
      <c r="T72" s="171">
        <f>IF($A72="","",(Reference!G$9+Reference!#REF!)/4)</f>
      </c>
      <c r="U72" s="171">
        <f>IF($A72="","",(Reference!H$9+Reference!#REF!)/4)</f>
      </c>
      <c r="V72" s="171">
        <f>IF($A72="","",(Reference!I$9+Reference!#REF!)/4)</f>
      </c>
      <c r="W72" s="171">
        <f>IF($A72="","",(Reference!J$9+Reference!#REF!)/4)</f>
      </c>
      <c r="X72" s="171">
        <f>IF($A72="","",(Reference!K$9+Reference!#REF!)/4)</f>
      </c>
      <c r="Y72" s="171">
        <f>IF($A72="","",(Reference!L$9+Reference!#REF!)/4)</f>
      </c>
      <c r="Z72" s="172">
        <f t="shared" si="5"/>
      </c>
    </row>
    <row r="73" spans="1:26" ht="16.5">
      <c r="A73" s="281">
        <f>IF(Current!A73&lt;&gt;"",Current!A73,"")</f>
      </c>
      <c r="B73" s="69">
        <f>IF($A73="","",(Current!C$9+Current!#REF!)/4)</f>
      </c>
      <c r="C73" s="69">
        <f>IF($A73="","",(Current!D$9+Current!#REF!)/4)</f>
      </c>
      <c r="D73" s="69">
        <f>IF($A73="","",(Current!E$9+Current!#REF!)/4)</f>
      </c>
      <c r="E73" s="69">
        <f>IF($A73="","",(Current!F$9+Current!#REF!)/4)</f>
      </c>
      <c r="F73" s="69">
        <f>IF($A73="","",(Current!G$9+Current!#REF!)/4)</f>
      </c>
      <c r="G73" s="69">
        <f>IF($A73="","",(Current!H$9+Current!#REF!)/4)</f>
      </c>
      <c r="H73" s="69">
        <f>IF($A73="","",(Current!I$9+Current!#REF!)/4)</f>
      </c>
      <c r="I73" s="69">
        <f>IF($A73="","",(Current!J$9+Current!#REF!)/4)</f>
      </c>
      <c r="J73" s="69">
        <f>IF($A73="","",(Current!K$9+Current!#REF!)/4)</f>
      </c>
      <c r="K73" s="69">
        <f>IF($A73="","",(Current!L$9+Current!#REF!)/4)</f>
      </c>
      <c r="L73" s="69">
        <f>IF($A73="","",(Current!M$9+Current!#REF!)/4)</f>
      </c>
      <c r="M73" s="58">
        <f t="shared" si="4"/>
      </c>
      <c r="O73" s="171">
        <f>IF($A73="","",(Reference!B$9+Reference!#REF!)/4)</f>
      </c>
      <c r="P73" s="171">
        <f>IF($A73="","",(Reference!C$9+Reference!#REF!)/4)</f>
      </c>
      <c r="Q73" s="171">
        <f>IF($A73="","",(Reference!D$9+Reference!#REF!)/4)</f>
      </c>
      <c r="R73" s="171">
        <f>IF($A73="","",(Reference!E$9+Reference!#REF!)/4)</f>
      </c>
      <c r="S73" s="171">
        <f>IF($A73="","",(Reference!F$9+Reference!#REF!)/4)</f>
      </c>
      <c r="T73" s="171">
        <f>IF($A73="","",(Reference!G$9+Reference!#REF!)/4)</f>
      </c>
      <c r="U73" s="171">
        <f>IF($A73="","",(Reference!H$9+Reference!#REF!)/4)</f>
      </c>
      <c r="V73" s="171">
        <f>IF($A73="","",(Reference!I$9+Reference!#REF!)/4)</f>
      </c>
      <c r="W73" s="171">
        <f>IF($A73="","",(Reference!J$9+Reference!#REF!)/4)</f>
      </c>
      <c r="X73" s="171">
        <f>IF($A73="","",(Reference!K$9+Reference!#REF!)/4)</f>
      </c>
      <c r="Y73" s="171">
        <f>IF($A73="","",(Reference!L$9+Reference!#REF!)/4)</f>
      </c>
      <c r="Z73" s="172">
        <f t="shared" si="5"/>
      </c>
    </row>
    <row r="74" spans="1:26" ht="16.5">
      <c r="A74" s="281">
        <f>IF(Current!A74&lt;&gt;"",Current!A74,"")</f>
      </c>
      <c r="B74" s="69">
        <f>IF($A74="","",(Current!C$9+Current!#REF!)/4)</f>
      </c>
      <c r="C74" s="69">
        <f>IF($A74="","",(Current!D$9+Current!#REF!)/4)</f>
      </c>
      <c r="D74" s="69">
        <f>IF($A74="","",(Current!E$9+Current!#REF!)/4)</f>
      </c>
      <c r="E74" s="69">
        <f>IF($A74="","",(Current!F$9+Current!#REF!)/4)</f>
      </c>
      <c r="F74" s="69">
        <f>IF($A74="","",(Current!G$9+Current!#REF!)/4)</f>
      </c>
      <c r="G74" s="69">
        <f>IF($A74="","",(Current!H$9+Current!#REF!)/4)</f>
      </c>
      <c r="H74" s="69">
        <f>IF($A74="","",(Current!I$9+Current!#REF!)/4)</f>
      </c>
      <c r="I74" s="69">
        <f>IF($A74="","",(Current!J$9+Current!#REF!)/4)</f>
      </c>
      <c r="J74" s="69">
        <f>IF($A74="","",(Current!K$9+Current!#REF!)/4)</f>
      </c>
      <c r="K74" s="69">
        <f>IF($A74="","",(Current!L$9+Current!#REF!)/4)</f>
      </c>
      <c r="L74" s="69">
        <f>IF($A74="","",(Current!M$9+Current!#REF!)/4)</f>
      </c>
      <c r="M74" s="58">
        <f t="shared" si="4"/>
      </c>
      <c r="O74" s="171">
        <f>IF($A74="","",(Reference!B$9+Reference!#REF!)/4)</f>
      </c>
      <c r="P74" s="171">
        <f>IF($A74="","",(Reference!C$9+Reference!#REF!)/4)</f>
      </c>
      <c r="Q74" s="171">
        <f>IF($A74="","",(Reference!D$9+Reference!#REF!)/4)</f>
      </c>
      <c r="R74" s="171">
        <f>IF($A74="","",(Reference!E$9+Reference!#REF!)/4)</f>
      </c>
      <c r="S74" s="171">
        <f>IF($A74="","",(Reference!F$9+Reference!#REF!)/4)</f>
      </c>
      <c r="T74" s="171">
        <f>IF($A74="","",(Reference!G$9+Reference!#REF!)/4)</f>
      </c>
      <c r="U74" s="171">
        <f>IF($A74="","",(Reference!H$9+Reference!#REF!)/4)</f>
      </c>
      <c r="V74" s="171">
        <f>IF($A74="","",(Reference!I$9+Reference!#REF!)/4)</f>
      </c>
      <c r="W74" s="171">
        <f>IF($A74="","",(Reference!J$9+Reference!#REF!)/4)</f>
      </c>
      <c r="X74" s="171">
        <f>IF($A74="","",(Reference!K$9+Reference!#REF!)/4)</f>
      </c>
      <c r="Y74" s="171">
        <f>IF($A74="","",(Reference!L$9+Reference!#REF!)/4)</f>
      </c>
      <c r="Z74" s="172">
        <f t="shared" si="5"/>
      </c>
    </row>
    <row r="75" spans="1:26" ht="16.5">
      <c r="A75" s="281">
        <f>IF(Current!A75&lt;&gt;"",Current!A75,"")</f>
      </c>
      <c r="B75" s="69">
        <f>IF($A75="","",(Current!C$9+Current!#REF!)/4)</f>
      </c>
      <c r="C75" s="69">
        <f>IF($A75="","",(Current!D$9+Current!#REF!)/4)</f>
      </c>
      <c r="D75" s="69">
        <f>IF($A75="","",(Current!E$9+Current!#REF!)/4)</f>
      </c>
      <c r="E75" s="69">
        <f>IF($A75="","",(Current!F$9+Current!#REF!)/4)</f>
      </c>
      <c r="F75" s="69">
        <f>IF($A75="","",(Current!G$9+Current!#REF!)/4)</f>
      </c>
      <c r="G75" s="69">
        <f>IF($A75="","",(Current!H$9+Current!#REF!)/4)</f>
      </c>
      <c r="H75" s="69">
        <f>IF($A75="","",(Current!I$9+Current!#REF!)/4)</f>
      </c>
      <c r="I75" s="69">
        <f>IF($A75="","",(Current!J$9+Current!#REF!)/4)</f>
      </c>
      <c r="J75" s="69">
        <f>IF($A75="","",(Current!K$9+Current!#REF!)/4)</f>
      </c>
      <c r="K75" s="69">
        <f>IF($A75="","",(Current!L$9+Current!#REF!)/4)</f>
      </c>
      <c r="L75" s="69">
        <f>IF($A75="","",(Current!M$9+Current!#REF!)/4)</f>
      </c>
      <c r="M75" s="58">
        <f t="shared" si="4"/>
      </c>
      <c r="O75" s="171">
        <f>IF($A75="","",(Reference!B$9+Reference!#REF!)/4)</f>
      </c>
      <c r="P75" s="171">
        <f>IF($A75="","",(Reference!C$9+Reference!#REF!)/4)</f>
      </c>
      <c r="Q75" s="171">
        <f>IF($A75="","",(Reference!D$9+Reference!#REF!)/4)</f>
      </c>
      <c r="R75" s="171">
        <f>IF($A75="","",(Reference!E$9+Reference!#REF!)/4)</f>
      </c>
      <c r="S75" s="171">
        <f>IF($A75="","",(Reference!F$9+Reference!#REF!)/4)</f>
      </c>
      <c r="T75" s="171">
        <f>IF($A75="","",(Reference!G$9+Reference!#REF!)/4)</f>
      </c>
      <c r="U75" s="171">
        <f>IF($A75="","",(Reference!H$9+Reference!#REF!)/4)</f>
      </c>
      <c r="V75" s="171">
        <f>IF($A75="","",(Reference!I$9+Reference!#REF!)/4)</f>
      </c>
      <c r="W75" s="171">
        <f>IF($A75="","",(Reference!J$9+Reference!#REF!)/4)</f>
      </c>
      <c r="X75" s="171">
        <f>IF($A75="","",(Reference!K$9+Reference!#REF!)/4)</f>
      </c>
      <c r="Y75" s="171">
        <f>IF($A75="","",(Reference!L$9+Reference!#REF!)/4)</f>
      </c>
      <c r="Z75" s="172">
        <f t="shared" si="5"/>
      </c>
    </row>
    <row r="76" spans="1:26" ht="16.5">
      <c r="A76" s="281">
        <f>IF(Current!A76&lt;&gt;"",Current!A76,"")</f>
      </c>
      <c r="B76" s="69">
        <f>IF($A76="","",(Current!C$9+Current!#REF!)/4)</f>
      </c>
      <c r="C76" s="69">
        <f>IF($A76="","",(Current!D$9+Current!#REF!)/4)</f>
      </c>
      <c r="D76" s="69">
        <f>IF($A76="","",(Current!E$9+Current!#REF!)/4)</f>
      </c>
      <c r="E76" s="69">
        <f>IF($A76="","",(Current!F$9+Current!#REF!)/4)</f>
      </c>
      <c r="F76" s="69">
        <f>IF($A76="","",(Current!G$9+Current!#REF!)/4)</f>
      </c>
      <c r="G76" s="69">
        <f>IF($A76="","",(Current!H$9+Current!#REF!)/4)</f>
      </c>
      <c r="H76" s="69">
        <f>IF($A76="","",(Current!I$9+Current!#REF!)/4)</f>
      </c>
      <c r="I76" s="69">
        <f>IF($A76="","",(Current!J$9+Current!#REF!)/4)</f>
      </c>
      <c r="J76" s="69">
        <f>IF($A76="","",(Current!K$9+Current!#REF!)/4)</f>
      </c>
      <c r="K76" s="69">
        <f>IF($A76="","",(Current!L$9+Current!#REF!)/4)</f>
      </c>
      <c r="L76" s="69">
        <f>IF($A76="","",(Current!M$9+Current!#REF!)/4)</f>
      </c>
      <c r="M76" s="58">
        <f t="shared" si="4"/>
      </c>
      <c r="O76" s="171">
        <f>IF($A76="","",(Reference!B$9+Reference!#REF!)/4)</f>
      </c>
      <c r="P76" s="171">
        <f>IF($A76="","",(Reference!C$9+Reference!#REF!)/4)</f>
      </c>
      <c r="Q76" s="171">
        <f>IF($A76="","",(Reference!D$9+Reference!#REF!)/4)</f>
      </c>
      <c r="R76" s="171">
        <f>IF($A76="","",(Reference!E$9+Reference!#REF!)/4)</f>
      </c>
      <c r="S76" s="171">
        <f>IF($A76="","",(Reference!F$9+Reference!#REF!)/4)</f>
      </c>
      <c r="T76" s="171">
        <f>IF($A76="","",(Reference!G$9+Reference!#REF!)/4)</f>
      </c>
      <c r="U76" s="171">
        <f>IF($A76="","",(Reference!H$9+Reference!#REF!)/4)</f>
      </c>
      <c r="V76" s="171">
        <f>IF($A76="","",(Reference!I$9+Reference!#REF!)/4)</f>
      </c>
      <c r="W76" s="171">
        <f>IF($A76="","",(Reference!J$9+Reference!#REF!)/4)</f>
      </c>
      <c r="X76" s="171">
        <f>IF($A76="","",(Reference!K$9+Reference!#REF!)/4)</f>
      </c>
      <c r="Y76" s="171">
        <f>IF($A76="","",(Reference!L$9+Reference!#REF!)/4)</f>
      </c>
      <c r="Z76" s="172">
        <f t="shared" si="5"/>
      </c>
    </row>
    <row r="77" spans="1:26" ht="16.5">
      <c r="A77" s="281">
        <f>IF(Current!A77&lt;&gt;"",Current!A77,"")</f>
      </c>
      <c r="B77" s="69">
        <f>IF($A77="","",(Current!C$9+Current!#REF!)/4)</f>
      </c>
      <c r="C77" s="69">
        <f>IF($A77="","",(Current!D$9+Current!#REF!)/4)</f>
      </c>
      <c r="D77" s="69">
        <f>IF($A77="","",(Current!E$9+Current!#REF!)/4)</f>
      </c>
      <c r="E77" s="69">
        <f>IF($A77="","",(Current!F$9+Current!#REF!)/4)</f>
      </c>
      <c r="F77" s="69">
        <f>IF($A77="","",(Current!G$9+Current!#REF!)/4)</f>
      </c>
      <c r="G77" s="69">
        <f>IF($A77="","",(Current!H$9+Current!#REF!)/4)</f>
      </c>
      <c r="H77" s="69">
        <f>IF($A77="","",(Current!I$9+Current!#REF!)/4)</f>
      </c>
      <c r="I77" s="69">
        <f>IF($A77="","",(Current!J$9+Current!#REF!)/4)</f>
      </c>
      <c r="J77" s="69">
        <f>IF($A77="","",(Current!K$9+Current!#REF!)/4)</f>
      </c>
      <c r="K77" s="69">
        <f>IF($A77="","",(Current!L$9+Current!#REF!)/4)</f>
      </c>
      <c r="L77" s="69">
        <f>IF($A77="","",(Current!M$9+Current!#REF!)/4)</f>
      </c>
      <c r="M77" s="58">
        <f t="shared" si="4"/>
      </c>
      <c r="O77" s="171">
        <f>IF($A77="","",(Reference!B$9+Reference!#REF!)/4)</f>
      </c>
      <c r="P77" s="171">
        <f>IF($A77="","",(Reference!C$9+Reference!#REF!)/4)</f>
      </c>
      <c r="Q77" s="171">
        <f>IF($A77="","",(Reference!D$9+Reference!#REF!)/4)</f>
      </c>
      <c r="R77" s="171">
        <f>IF($A77="","",(Reference!E$9+Reference!#REF!)/4)</f>
      </c>
      <c r="S77" s="171">
        <f>IF($A77="","",(Reference!F$9+Reference!#REF!)/4)</f>
      </c>
      <c r="T77" s="171">
        <f>IF($A77="","",(Reference!G$9+Reference!#REF!)/4)</f>
      </c>
      <c r="U77" s="171">
        <f>IF($A77="","",(Reference!H$9+Reference!#REF!)/4)</f>
      </c>
      <c r="V77" s="171">
        <f>IF($A77="","",(Reference!I$9+Reference!#REF!)/4)</f>
      </c>
      <c r="W77" s="171">
        <f>IF($A77="","",(Reference!J$9+Reference!#REF!)/4)</f>
      </c>
      <c r="X77" s="171">
        <f>IF($A77="","",(Reference!K$9+Reference!#REF!)/4)</f>
      </c>
      <c r="Y77" s="171">
        <f>IF($A77="","",(Reference!L$9+Reference!#REF!)/4)</f>
      </c>
      <c r="Z77" s="172">
        <f t="shared" si="5"/>
      </c>
    </row>
    <row r="78" spans="1:26" ht="16.5">
      <c r="A78" s="281">
        <f>IF(Current!A78&lt;&gt;"",Current!A78,"")</f>
      </c>
      <c r="B78" s="69">
        <f>IF($A78="","",(Current!C$9+Current!#REF!)/4)</f>
      </c>
      <c r="C78" s="69">
        <f>IF($A78="","",(Current!D$9+Current!#REF!)/4)</f>
      </c>
      <c r="D78" s="69">
        <f>IF($A78="","",(Current!E$9+Current!#REF!)/4)</f>
      </c>
      <c r="E78" s="69">
        <f>IF($A78="","",(Current!F$9+Current!#REF!)/4)</f>
      </c>
      <c r="F78" s="69">
        <f>IF($A78="","",(Current!G$9+Current!#REF!)/4)</f>
      </c>
      <c r="G78" s="69">
        <f>IF($A78="","",(Current!H$9+Current!#REF!)/4)</f>
      </c>
      <c r="H78" s="69">
        <f>IF($A78="","",(Current!I$9+Current!#REF!)/4)</f>
      </c>
      <c r="I78" s="69">
        <f>IF($A78="","",(Current!J$9+Current!#REF!)/4)</f>
      </c>
      <c r="J78" s="69">
        <f>IF($A78="","",(Current!K$9+Current!#REF!)/4)</f>
      </c>
      <c r="K78" s="69">
        <f>IF($A78="","",(Current!L$9+Current!#REF!)/4)</f>
      </c>
      <c r="L78" s="69">
        <f>IF($A78="","",(Current!M$9+Current!#REF!)/4)</f>
      </c>
      <c r="M78" s="58">
        <f t="shared" si="4"/>
      </c>
      <c r="O78" s="171">
        <f>IF($A78="","",(Reference!B$9+Reference!#REF!)/4)</f>
      </c>
      <c r="P78" s="171">
        <f>IF($A78="","",(Reference!C$9+Reference!#REF!)/4)</f>
      </c>
      <c r="Q78" s="171">
        <f>IF($A78="","",(Reference!D$9+Reference!#REF!)/4)</f>
      </c>
      <c r="R78" s="171">
        <f>IF($A78="","",(Reference!E$9+Reference!#REF!)/4)</f>
      </c>
      <c r="S78" s="171">
        <f>IF($A78="","",(Reference!F$9+Reference!#REF!)/4)</f>
      </c>
      <c r="T78" s="171">
        <f>IF($A78="","",(Reference!G$9+Reference!#REF!)/4)</f>
      </c>
      <c r="U78" s="171">
        <f>IF($A78="","",(Reference!H$9+Reference!#REF!)/4)</f>
      </c>
      <c r="V78" s="171">
        <f>IF($A78="","",(Reference!I$9+Reference!#REF!)/4)</f>
      </c>
      <c r="W78" s="171">
        <f>IF($A78="","",(Reference!J$9+Reference!#REF!)/4)</f>
      </c>
      <c r="X78" s="171">
        <f>IF($A78="","",(Reference!K$9+Reference!#REF!)/4)</f>
      </c>
      <c r="Y78" s="171">
        <f>IF($A78="","",(Reference!L$9+Reference!#REF!)/4)</f>
      </c>
      <c r="Z78" s="172">
        <f t="shared" si="5"/>
      </c>
    </row>
    <row r="79" spans="1:26" ht="16.5">
      <c r="A79" s="281">
        <f>IF(Current!A79&lt;&gt;"",Current!A79,"")</f>
      </c>
      <c r="B79" s="69">
        <f>IF($A79="","",(Current!C$9+Current!#REF!)/4)</f>
      </c>
      <c r="C79" s="69">
        <f>IF($A79="","",(Current!D$9+Current!#REF!)/4)</f>
      </c>
      <c r="D79" s="69">
        <f>IF($A79="","",(Current!E$9+Current!#REF!)/4)</f>
      </c>
      <c r="E79" s="69">
        <f>IF($A79="","",(Current!F$9+Current!#REF!)/4)</f>
      </c>
      <c r="F79" s="69">
        <f>IF($A79="","",(Current!G$9+Current!#REF!)/4)</f>
      </c>
      <c r="G79" s="69">
        <f>IF($A79="","",(Current!H$9+Current!#REF!)/4)</f>
      </c>
      <c r="H79" s="69">
        <f>IF($A79="","",(Current!I$9+Current!#REF!)/4)</f>
      </c>
      <c r="I79" s="69">
        <f>IF($A79="","",(Current!J$9+Current!#REF!)/4)</f>
      </c>
      <c r="J79" s="69">
        <f>IF($A79="","",(Current!K$9+Current!#REF!)/4)</f>
      </c>
      <c r="K79" s="69">
        <f>IF($A79="","",(Current!L$9+Current!#REF!)/4)</f>
      </c>
      <c r="L79" s="69">
        <f>IF($A79="","",(Current!M$9+Current!#REF!)/4)</f>
      </c>
      <c r="M79" s="58">
        <f t="shared" si="4"/>
      </c>
      <c r="O79" s="171">
        <f>IF($A79="","",(Reference!B$9+Reference!#REF!)/4)</f>
      </c>
      <c r="P79" s="171">
        <f>IF($A79="","",(Reference!C$9+Reference!#REF!)/4)</f>
      </c>
      <c r="Q79" s="171">
        <f>IF($A79="","",(Reference!D$9+Reference!#REF!)/4)</f>
      </c>
      <c r="R79" s="171">
        <f>IF($A79="","",(Reference!E$9+Reference!#REF!)/4)</f>
      </c>
      <c r="S79" s="171">
        <f>IF($A79="","",(Reference!F$9+Reference!#REF!)/4)</f>
      </c>
      <c r="T79" s="171">
        <f>IF($A79="","",(Reference!G$9+Reference!#REF!)/4)</f>
      </c>
      <c r="U79" s="171">
        <f>IF($A79="","",(Reference!H$9+Reference!#REF!)/4)</f>
      </c>
      <c r="V79" s="171">
        <f>IF($A79="","",(Reference!I$9+Reference!#REF!)/4)</f>
      </c>
      <c r="W79" s="171">
        <f>IF($A79="","",(Reference!J$9+Reference!#REF!)/4)</f>
      </c>
      <c r="X79" s="171">
        <f>IF($A79="","",(Reference!K$9+Reference!#REF!)/4)</f>
      </c>
      <c r="Y79" s="171">
        <f>IF($A79="","",(Reference!L$9+Reference!#REF!)/4)</f>
      </c>
      <c r="Z79" s="172">
        <f t="shared" si="5"/>
      </c>
    </row>
    <row r="80" spans="1:26" ht="16.5">
      <c r="A80" s="281">
        <f>IF(Current!A80&lt;&gt;"",Current!A80,"")</f>
      </c>
      <c r="B80" s="69">
        <f>IF($A80="","",(Current!C$9+Current!#REF!)/4)</f>
      </c>
      <c r="C80" s="69">
        <f>IF($A80="","",(Current!D$9+Current!#REF!)/4)</f>
      </c>
      <c r="D80" s="69">
        <f>IF($A80="","",(Current!E$9+Current!#REF!)/4)</f>
      </c>
      <c r="E80" s="69">
        <f>IF($A80="","",(Current!F$9+Current!#REF!)/4)</f>
      </c>
      <c r="F80" s="69">
        <f>IF($A80="","",(Current!G$9+Current!#REF!)/4)</f>
      </c>
      <c r="G80" s="69">
        <f>IF($A80="","",(Current!H$9+Current!#REF!)/4)</f>
      </c>
      <c r="H80" s="69">
        <f>IF($A80="","",(Current!I$9+Current!#REF!)/4)</f>
      </c>
      <c r="I80" s="69">
        <f>IF($A80="","",(Current!J$9+Current!#REF!)/4)</f>
      </c>
      <c r="J80" s="69">
        <f>IF($A80="","",(Current!K$9+Current!#REF!)/4)</f>
      </c>
      <c r="K80" s="69">
        <f>IF($A80="","",(Current!L$9+Current!#REF!)/4)</f>
      </c>
      <c r="L80" s="69">
        <f>IF($A80="","",(Current!M$9+Current!#REF!)/4)</f>
      </c>
      <c r="M80" s="58">
        <f t="shared" si="4"/>
      </c>
      <c r="O80" s="171">
        <f>IF($A80="","",(Reference!B$9+Reference!#REF!)/4)</f>
      </c>
      <c r="P80" s="171">
        <f>IF($A80="","",(Reference!C$9+Reference!#REF!)/4)</f>
      </c>
      <c r="Q80" s="171">
        <f>IF($A80="","",(Reference!D$9+Reference!#REF!)/4)</f>
      </c>
      <c r="R80" s="171">
        <f>IF($A80="","",(Reference!E$9+Reference!#REF!)/4)</f>
      </c>
      <c r="S80" s="171">
        <f>IF($A80="","",(Reference!F$9+Reference!#REF!)/4)</f>
      </c>
      <c r="T80" s="171">
        <f>IF($A80="","",(Reference!G$9+Reference!#REF!)/4)</f>
      </c>
      <c r="U80" s="171">
        <f>IF($A80="","",(Reference!H$9+Reference!#REF!)/4)</f>
      </c>
      <c r="V80" s="171">
        <f>IF($A80="","",(Reference!I$9+Reference!#REF!)/4)</f>
      </c>
      <c r="W80" s="171">
        <f>IF($A80="","",(Reference!J$9+Reference!#REF!)/4)</f>
      </c>
      <c r="X80" s="171">
        <f>IF($A80="","",(Reference!K$9+Reference!#REF!)/4)</f>
      </c>
      <c r="Y80" s="171">
        <f>IF($A80="","",(Reference!L$9+Reference!#REF!)/4)</f>
      </c>
      <c r="Z80" s="172">
        <f t="shared" si="5"/>
      </c>
    </row>
    <row r="81" spans="1:26" ht="16.5">
      <c r="A81" s="281">
        <f>IF(Current!A81&lt;&gt;"",Current!A81,"")</f>
      </c>
      <c r="B81" s="69">
        <f>IF($A81="","",(Current!C$9+Current!#REF!)/4)</f>
      </c>
      <c r="C81" s="69">
        <f>IF($A81="","",(Current!D$9+Current!#REF!)/4)</f>
      </c>
      <c r="D81" s="69">
        <f>IF($A81="","",(Current!E$9+Current!#REF!)/4)</f>
      </c>
      <c r="E81" s="69">
        <f>IF($A81="","",(Current!F$9+Current!#REF!)/4)</f>
      </c>
      <c r="F81" s="69">
        <f>IF($A81="","",(Current!G$9+Current!#REF!)/4)</f>
      </c>
      <c r="G81" s="69">
        <f>IF($A81="","",(Current!H$9+Current!#REF!)/4)</f>
      </c>
      <c r="H81" s="69">
        <f>IF($A81="","",(Current!I$9+Current!#REF!)/4)</f>
      </c>
      <c r="I81" s="69">
        <f>IF($A81="","",(Current!J$9+Current!#REF!)/4)</f>
      </c>
      <c r="J81" s="69">
        <f>IF($A81="","",(Current!K$9+Current!#REF!)/4)</f>
      </c>
      <c r="K81" s="69">
        <f>IF($A81="","",(Current!L$9+Current!#REF!)/4)</f>
      </c>
      <c r="L81" s="69">
        <f>IF($A81="","",(Current!M$9+Current!#REF!)/4)</f>
      </c>
      <c r="M81" s="58">
        <f t="shared" si="4"/>
      </c>
      <c r="O81" s="171">
        <f>IF($A81="","",(Reference!B$9+Reference!#REF!)/4)</f>
      </c>
      <c r="P81" s="171">
        <f>IF($A81="","",(Reference!C$9+Reference!#REF!)/4)</f>
      </c>
      <c r="Q81" s="171">
        <f>IF($A81="","",(Reference!D$9+Reference!#REF!)/4)</f>
      </c>
      <c r="R81" s="171">
        <f>IF($A81="","",(Reference!E$9+Reference!#REF!)/4)</f>
      </c>
      <c r="S81" s="171">
        <f>IF($A81="","",(Reference!F$9+Reference!#REF!)/4)</f>
      </c>
      <c r="T81" s="171">
        <f>IF($A81="","",(Reference!G$9+Reference!#REF!)/4)</f>
      </c>
      <c r="U81" s="171">
        <f>IF($A81="","",(Reference!H$9+Reference!#REF!)/4)</f>
      </c>
      <c r="V81" s="171">
        <f>IF($A81="","",(Reference!I$9+Reference!#REF!)/4)</f>
      </c>
      <c r="W81" s="171">
        <f>IF($A81="","",(Reference!J$9+Reference!#REF!)/4)</f>
      </c>
      <c r="X81" s="171">
        <f>IF($A81="","",(Reference!K$9+Reference!#REF!)/4)</f>
      </c>
      <c r="Y81" s="171">
        <f>IF($A81="","",(Reference!L$9+Reference!#REF!)/4)</f>
      </c>
      <c r="Z81" s="172">
        <f t="shared" si="5"/>
      </c>
    </row>
    <row r="82" spans="1:26" ht="16.5">
      <c r="A82" s="281">
        <f>IF(Current!A82&lt;&gt;"",Current!A82,"")</f>
      </c>
      <c r="B82" s="69">
        <f>IF($A82="","",(Current!C$9+Current!#REF!)/4)</f>
      </c>
      <c r="C82" s="69">
        <f>IF($A82="","",(Current!D$9+Current!#REF!)/4)</f>
      </c>
      <c r="D82" s="69">
        <f>IF($A82="","",(Current!E$9+Current!#REF!)/4)</f>
      </c>
      <c r="E82" s="69">
        <f>IF($A82="","",(Current!F$9+Current!#REF!)/4)</f>
      </c>
      <c r="F82" s="69">
        <f>IF($A82="","",(Current!G$9+Current!#REF!)/4)</f>
      </c>
      <c r="G82" s="69">
        <f>IF($A82="","",(Current!H$9+Current!#REF!)/4)</f>
      </c>
      <c r="H82" s="69">
        <f>IF($A82="","",(Current!I$9+Current!#REF!)/4)</f>
      </c>
      <c r="I82" s="69">
        <f>IF($A82="","",(Current!J$9+Current!#REF!)/4)</f>
      </c>
      <c r="J82" s="69">
        <f>IF($A82="","",(Current!K$9+Current!#REF!)/4)</f>
      </c>
      <c r="K82" s="69">
        <f>IF($A82="","",(Current!L$9+Current!#REF!)/4)</f>
      </c>
      <c r="L82" s="69">
        <f>IF($A82="","",(Current!M$9+Current!#REF!)/4)</f>
      </c>
      <c r="M82" s="58">
        <f t="shared" si="4"/>
      </c>
      <c r="O82" s="171">
        <f>IF($A82="","",(Reference!B$9+Reference!#REF!)/4)</f>
      </c>
      <c r="P82" s="171">
        <f>IF($A82="","",(Reference!C$9+Reference!#REF!)/4)</f>
      </c>
      <c r="Q82" s="171">
        <f>IF($A82="","",(Reference!D$9+Reference!#REF!)/4)</f>
      </c>
      <c r="R82" s="171">
        <f>IF($A82="","",(Reference!E$9+Reference!#REF!)/4)</f>
      </c>
      <c r="S82" s="171">
        <f>IF($A82="","",(Reference!F$9+Reference!#REF!)/4)</f>
      </c>
      <c r="T82" s="171">
        <f>IF($A82="","",(Reference!G$9+Reference!#REF!)/4)</f>
      </c>
      <c r="U82" s="171">
        <f>IF($A82="","",(Reference!H$9+Reference!#REF!)/4)</f>
      </c>
      <c r="V82" s="171">
        <f>IF($A82="","",(Reference!I$9+Reference!#REF!)/4)</f>
      </c>
      <c r="W82" s="171">
        <f>IF($A82="","",(Reference!J$9+Reference!#REF!)/4)</f>
      </c>
      <c r="X82" s="171">
        <f>IF($A82="","",(Reference!K$9+Reference!#REF!)/4)</f>
      </c>
      <c r="Y82" s="171">
        <f>IF($A82="","",(Reference!L$9+Reference!#REF!)/4)</f>
      </c>
      <c r="Z82" s="172">
        <f t="shared" si="5"/>
      </c>
    </row>
    <row r="83" spans="1:26" ht="16.5">
      <c r="A83" s="281">
        <f>IF(Current!A83&lt;&gt;"",Current!A83,"")</f>
      </c>
      <c r="B83" s="69">
        <f>IF($A83="","",(Current!C$9+Current!#REF!)/4)</f>
      </c>
      <c r="C83" s="69">
        <f>IF($A83="","",(Current!D$9+Current!#REF!)/4)</f>
      </c>
      <c r="D83" s="69">
        <f>IF($A83="","",(Current!E$9+Current!#REF!)/4)</f>
      </c>
      <c r="E83" s="69">
        <f>IF($A83="","",(Current!F$9+Current!#REF!)/4)</f>
      </c>
      <c r="F83" s="69">
        <f>IF($A83="","",(Current!G$9+Current!#REF!)/4)</f>
      </c>
      <c r="G83" s="69">
        <f>IF($A83="","",(Current!H$9+Current!#REF!)/4)</f>
      </c>
      <c r="H83" s="69">
        <f>IF($A83="","",(Current!I$9+Current!#REF!)/4)</f>
      </c>
      <c r="I83" s="69">
        <f>IF($A83="","",(Current!J$9+Current!#REF!)/4)</f>
      </c>
      <c r="J83" s="69">
        <f>IF($A83="","",(Current!K$9+Current!#REF!)/4)</f>
      </c>
      <c r="K83" s="69">
        <f>IF($A83="","",(Current!L$9+Current!#REF!)/4)</f>
      </c>
      <c r="L83" s="69">
        <f>IF($A83="","",(Current!M$9+Current!#REF!)/4)</f>
      </c>
      <c r="M83" s="58">
        <f t="shared" si="4"/>
      </c>
      <c r="O83" s="171">
        <f>IF($A83="","",(Reference!B$9+Reference!#REF!)/4)</f>
      </c>
      <c r="P83" s="171">
        <f>IF($A83="","",(Reference!C$9+Reference!#REF!)/4)</f>
      </c>
      <c r="Q83" s="171">
        <f>IF($A83="","",(Reference!D$9+Reference!#REF!)/4)</f>
      </c>
      <c r="R83" s="171">
        <f>IF($A83="","",(Reference!E$9+Reference!#REF!)/4)</f>
      </c>
      <c r="S83" s="171">
        <f>IF($A83="","",(Reference!F$9+Reference!#REF!)/4)</f>
      </c>
      <c r="T83" s="171">
        <f>IF($A83="","",(Reference!G$9+Reference!#REF!)/4)</f>
      </c>
      <c r="U83" s="171">
        <f>IF($A83="","",(Reference!H$9+Reference!#REF!)/4)</f>
      </c>
      <c r="V83" s="171">
        <f>IF($A83="","",(Reference!I$9+Reference!#REF!)/4)</f>
      </c>
      <c r="W83" s="171">
        <f>IF($A83="","",(Reference!J$9+Reference!#REF!)/4)</f>
      </c>
      <c r="X83" s="171">
        <f>IF($A83="","",(Reference!K$9+Reference!#REF!)/4)</f>
      </c>
      <c r="Y83" s="171">
        <f>IF($A83="","",(Reference!L$9+Reference!#REF!)/4)</f>
      </c>
      <c r="Z83" s="172">
        <f t="shared" si="5"/>
      </c>
    </row>
    <row r="84" spans="1:26" ht="16.5">
      <c r="A84" s="281">
        <f>IF(Current!A84&lt;&gt;"",Current!A84,"")</f>
      </c>
      <c r="B84" s="69">
        <f>IF($A84="","",(Current!C$9+Current!#REF!)/4)</f>
      </c>
      <c r="C84" s="69">
        <f>IF($A84="","",(Current!D$9+Current!#REF!)/4)</f>
      </c>
      <c r="D84" s="69">
        <f>IF($A84="","",(Current!E$9+Current!#REF!)/4)</f>
      </c>
      <c r="E84" s="69">
        <f>IF($A84="","",(Current!F$9+Current!#REF!)/4)</f>
      </c>
      <c r="F84" s="69">
        <f>IF($A84="","",(Current!G$9+Current!#REF!)/4)</f>
      </c>
      <c r="G84" s="69">
        <f>IF($A84="","",(Current!H$9+Current!#REF!)/4)</f>
      </c>
      <c r="H84" s="69">
        <f>IF($A84="","",(Current!I$9+Current!#REF!)/4)</f>
      </c>
      <c r="I84" s="69">
        <f>IF($A84="","",(Current!J$9+Current!#REF!)/4)</f>
      </c>
      <c r="J84" s="69">
        <f>IF($A84="","",(Current!K$9+Current!#REF!)/4)</f>
      </c>
      <c r="K84" s="69">
        <f>IF($A84="","",(Current!L$9+Current!#REF!)/4)</f>
      </c>
      <c r="L84" s="69">
        <f>IF($A84="","",(Current!M$9+Current!#REF!)/4)</f>
      </c>
      <c r="M84" s="58">
        <f t="shared" si="4"/>
      </c>
      <c r="O84" s="171">
        <f>IF($A84="","",(Reference!B$9+Reference!#REF!)/4)</f>
      </c>
      <c r="P84" s="171">
        <f>IF($A84="","",(Reference!C$9+Reference!#REF!)/4)</f>
      </c>
      <c r="Q84" s="171">
        <f>IF($A84="","",(Reference!D$9+Reference!#REF!)/4)</f>
      </c>
      <c r="R84" s="171">
        <f>IF($A84="","",(Reference!E$9+Reference!#REF!)/4)</f>
      </c>
      <c r="S84" s="171">
        <f>IF($A84="","",(Reference!F$9+Reference!#REF!)/4)</f>
      </c>
      <c r="T84" s="171">
        <f>IF($A84="","",(Reference!G$9+Reference!#REF!)/4)</f>
      </c>
      <c r="U84" s="171">
        <f>IF($A84="","",(Reference!H$9+Reference!#REF!)/4)</f>
      </c>
      <c r="V84" s="171">
        <f>IF($A84="","",(Reference!I$9+Reference!#REF!)/4)</f>
      </c>
      <c r="W84" s="171">
        <f>IF($A84="","",(Reference!J$9+Reference!#REF!)/4)</f>
      </c>
      <c r="X84" s="171">
        <f>IF($A84="","",(Reference!K$9+Reference!#REF!)/4)</f>
      </c>
      <c r="Y84" s="171">
        <f>IF($A84="","",(Reference!L$9+Reference!#REF!)/4)</f>
      </c>
      <c r="Z84" s="172">
        <f t="shared" si="5"/>
      </c>
    </row>
    <row r="85" spans="1:26" ht="16.5">
      <c r="A85" s="281">
        <f>IF(Current!A85&lt;&gt;"",Current!A85,"")</f>
      </c>
      <c r="B85" s="69">
        <f>IF($A85="","",(Current!C$9+Current!#REF!)/4)</f>
      </c>
      <c r="C85" s="69">
        <f>IF($A85="","",(Current!D$9+Current!#REF!)/4)</f>
      </c>
      <c r="D85" s="69">
        <f>IF($A85="","",(Current!E$9+Current!#REF!)/4)</f>
      </c>
      <c r="E85" s="69">
        <f>IF($A85="","",(Current!F$9+Current!#REF!)/4)</f>
      </c>
      <c r="F85" s="69">
        <f>IF($A85="","",(Current!G$9+Current!#REF!)/4)</f>
      </c>
      <c r="G85" s="69">
        <f>IF($A85="","",(Current!H$9+Current!#REF!)/4)</f>
      </c>
      <c r="H85" s="69">
        <f>IF($A85="","",(Current!I$9+Current!#REF!)/4)</f>
      </c>
      <c r="I85" s="69">
        <f>IF($A85="","",(Current!J$9+Current!#REF!)/4)</f>
      </c>
      <c r="J85" s="69">
        <f>IF($A85="","",(Current!K$9+Current!#REF!)/4)</f>
      </c>
      <c r="K85" s="69">
        <f>IF($A85="","",(Current!L$9+Current!#REF!)/4)</f>
      </c>
      <c r="L85" s="69">
        <f>IF($A85="","",(Current!M$9+Current!#REF!)/4)</f>
      </c>
      <c r="M85" s="58">
        <f t="shared" si="4"/>
      </c>
      <c r="O85" s="171">
        <f>IF($A85="","",(Reference!B$9+Reference!#REF!)/4)</f>
      </c>
      <c r="P85" s="171">
        <f>IF($A85="","",(Reference!C$9+Reference!#REF!)/4)</f>
      </c>
      <c r="Q85" s="171">
        <f>IF($A85="","",(Reference!D$9+Reference!#REF!)/4)</f>
      </c>
      <c r="R85" s="171">
        <f>IF($A85="","",(Reference!E$9+Reference!#REF!)/4)</f>
      </c>
      <c r="S85" s="171">
        <f>IF($A85="","",(Reference!F$9+Reference!#REF!)/4)</f>
      </c>
      <c r="T85" s="171">
        <f>IF($A85="","",(Reference!G$9+Reference!#REF!)/4)</f>
      </c>
      <c r="U85" s="171">
        <f>IF($A85="","",(Reference!H$9+Reference!#REF!)/4)</f>
      </c>
      <c r="V85" s="171">
        <f>IF($A85="","",(Reference!I$9+Reference!#REF!)/4)</f>
      </c>
      <c r="W85" s="171">
        <f>IF($A85="","",(Reference!J$9+Reference!#REF!)/4)</f>
      </c>
      <c r="X85" s="171">
        <f>IF($A85="","",(Reference!K$9+Reference!#REF!)/4)</f>
      </c>
      <c r="Y85" s="171">
        <f>IF($A85="","",(Reference!L$9+Reference!#REF!)/4)</f>
      </c>
      <c r="Z85" s="172">
        <f t="shared" si="5"/>
      </c>
    </row>
    <row r="86" spans="1:26" ht="16.5">
      <c r="A86" s="281">
        <f>IF(Current!A86&lt;&gt;"",Current!A86,"")</f>
      </c>
      <c r="B86" s="69">
        <f>IF($A86="","",(Current!C$9+Current!#REF!)/4)</f>
      </c>
      <c r="C86" s="69">
        <f>IF($A86="","",(Current!D$9+Current!#REF!)/4)</f>
      </c>
      <c r="D86" s="69">
        <f>IF($A86="","",(Current!E$9+Current!#REF!)/4)</f>
      </c>
      <c r="E86" s="69">
        <f>IF($A86="","",(Current!F$9+Current!#REF!)/4)</f>
      </c>
      <c r="F86" s="69">
        <f>IF($A86="","",(Current!G$9+Current!#REF!)/4)</f>
      </c>
      <c r="G86" s="69">
        <f>IF($A86="","",(Current!H$9+Current!#REF!)/4)</f>
      </c>
      <c r="H86" s="69">
        <f>IF($A86="","",(Current!I$9+Current!#REF!)/4)</f>
      </c>
      <c r="I86" s="69">
        <f>IF($A86="","",(Current!J$9+Current!#REF!)/4)</f>
      </c>
      <c r="J86" s="69">
        <f>IF($A86="","",(Current!K$9+Current!#REF!)/4)</f>
      </c>
      <c r="K86" s="69">
        <f>IF($A86="","",(Current!L$9+Current!#REF!)/4)</f>
      </c>
      <c r="L86" s="69">
        <f>IF($A86="","",(Current!M$9+Current!#REF!)/4)</f>
      </c>
      <c r="M86" s="58">
        <f t="shared" si="4"/>
      </c>
      <c r="O86" s="171">
        <f>IF($A86="","",(Reference!B$9+Reference!#REF!)/4)</f>
      </c>
      <c r="P86" s="171">
        <f>IF($A86="","",(Reference!C$9+Reference!#REF!)/4)</f>
      </c>
      <c r="Q86" s="171">
        <f>IF($A86="","",(Reference!D$9+Reference!#REF!)/4)</f>
      </c>
      <c r="R86" s="171">
        <f>IF($A86="","",(Reference!E$9+Reference!#REF!)/4)</f>
      </c>
      <c r="S86" s="171">
        <f>IF($A86="","",(Reference!F$9+Reference!#REF!)/4)</f>
      </c>
      <c r="T86" s="171">
        <f>IF($A86="","",(Reference!G$9+Reference!#REF!)/4)</f>
      </c>
      <c r="U86" s="171">
        <f>IF($A86="","",(Reference!H$9+Reference!#REF!)/4)</f>
      </c>
      <c r="V86" s="171">
        <f>IF($A86="","",(Reference!I$9+Reference!#REF!)/4)</f>
      </c>
      <c r="W86" s="171">
        <f>IF($A86="","",(Reference!J$9+Reference!#REF!)/4)</f>
      </c>
      <c r="X86" s="171">
        <f>IF($A86="","",(Reference!K$9+Reference!#REF!)/4)</f>
      </c>
      <c r="Y86" s="171">
        <f>IF($A86="","",(Reference!L$9+Reference!#REF!)/4)</f>
      </c>
      <c r="Z86" s="172">
        <f t="shared" si="5"/>
      </c>
    </row>
    <row r="87" spans="1:26" ht="16.5">
      <c r="A87" s="281">
        <f>IF(Current!A87&lt;&gt;"",Current!A87,"")</f>
      </c>
      <c r="B87" s="69">
        <f>IF($A87="","",(Current!C$9+Current!#REF!)/4)</f>
      </c>
      <c r="C87" s="69">
        <f>IF($A87="","",(Current!D$9+Current!#REF!)/4)</f>
      </c>
      <c r="D87" s="69">
        <f>IF($A87="","",(Current!E$9+Current!#REF!)/4)</f>
      </c>
      <c r="E87" s="69">
        <f>IF($A87="","",(Current!F$9+Current!#REF!)/4)</f>
      </c>
      <c r="F87" s="69">
        <f>IF($A87="","",(Current!G$9+Current!#REF!)/4)</f>
      </c>
      <c r="G87" s="69">
        <f>IF($A87="","",(Current!H$9+Current!#REF!)/4)</f>
      </c>
      <c r="H87" s="69">
        <f>IF($A87="","",(Current!I$9+Current!#REF!)/4)</f>
      </c>
      <c r="I87" s="69">
        <f>IF($A87="","",(Current!J$9+Current!#REF!)/4)</f>
      </c>
      <c r="J87" s="69">
        <f>IF($A87="","",(Current!K$9+Current!#REF!)/4)</f>
      </c>
      <c r="K87" s="69">
        <f>IF($A87="","",(Current!L$9+Current!#REF!)/4)</f>
      </c>
      <c r="L87" s="69">
        <f>IF($A87="","",(Current!M$9+Current!#REF!)/4)</f>
      </c>
      <c r="M87" s="58">
        <f t="shared" si="4"/>
      </c>
      <c r="O87" s="171">
        <f>IF($A87="","",(Reference!B$9+Reference!#REF!)/4)</f>
      </c>
      <c r="P87" s="171">
        <f>IF($A87="","",(Reference!C$9+Reference!#REF!)/4)</f>
      </c>
      <c r="Q87" s="171">
        <f>IF($A87="","",(Reference!D$9+Reference!#REF!)/4)</f>
      </c>
      <c r="R87" s="171">
        <f>IF($A87="","",(Reference!E$9+Reference!#REF!)/4)</f>
      </c>
      <c r="S87" s="171">
        <f>IF($A87="","",(Reference!F$9+Reference!#REF!)/4)</f>
      </c>
      <c r="T87" s="171">
        <f>IF($A87="","",(Reference!G$9+Reference!#REF!)/4)</f>
      </c>
      <c r="U87" s="171">
        <f>IF($A87="","",(Reference!H$9+Reference!#REF!)/4)</f>
      </c>
      <c r="V87" s="171">
        <f>IF($A87="","",(Reference!I$9+Reference!#REF!)/4)</f>
      </c>
      <c r="W87" s="171">
        <f>IF($A87="","",(Reference!J$9+Reference!#REF!)/4)</f>
      </c>
      <c r="X87" s="171">
        <f>IF($A87="","",(Reference!K$9+Reference!#REF!)/4)</f>
      </c>
      <c r="Y87" s="171">
        <f>IF($A87="","",(Reference!L$9+Reference!#REF!)/4)</f>
      </c>
      <c r="Z87" s="172">
        <f t="shared" si="5"/>
      </c>
    </row>
    <row r="88" spans="1:26" ht="16.5">
      <c r="A88" s="281">
        <f>IF(Current!A88&lt;&gt;"",Current!A88,"")</f>
      </c>
      <c r="B88" s="69">
        <f>IF($A88="","",(Current!C$9+Current!#REF!)/4)</f>
      </c>
      <c r="C88" s="69">
        <f>IF($A88="","",(Current!D$9+Current!#REF!)/4)</f>
      </c>
      <c r="D88" s="69">
        <f>IF($A88="","",(Current!E$9+Current!#REF!)/4)</f>
      </c>
      <c r="E88" s="69">
        <f>IF($A88="","",(Current!F$9+Current!#REF!)/4)</f>
      </c>
      <c r="F88" s="69">
        <f>IF($A88="","",(Current!G$9+Current!#REF!)/4)</f>
      </c>
      <c r="G88" s="69">
        <f>IF($A88="","",(Current!H$9+Current!#REF!)/4)</f>
      </c>
      <c r="H88" s="69">
        <f>IF($A88="","",(Current!I$9+Current!#REF!)/4)</f>
      </c>
      <c r="I88" s="69">
        <f>IF($A88="","",(Current!J$9+Current!#REF!)/4)</f>
      </c>
      <c r="J88" s="69">
        <f>IF($A88="","",(Current!K$9+Current!#REF!)/4)</f>
      </c>
      <c r="K88" s="69">
        <f>IF($A88="","",(Current!L$9+Current!#REF!)/4)</f>
      </c>
      <c r="L88" s="69">
        <f>IF($A88="","",(Current!M$9+Current!#REF!)/4)</f>
      </c>
      <c r="M88" s="58">
        <f t="shared" si="4"/>
      </c>
      <c r="O88" s="171">
        <f>IF($A88="","",(Reference!B$9+Reference!#REF!)/4)</f>
      </c>
      <c r="P88" s="171">
        <f>IF($A88="","",(Reference!C$9+Reference!#REF!)/4)</f>
      </c>
      <c r="Q88" s="171">
        <f>IF($A88="","",(Reference!D$9+Reference!#REF!)/4)</f>
      </c>
      <c r="R88" s="171">
        <f>IF($A88="","",(Reference!E$9+Reference!#REF!)/4)</f>
      </c>
      <c r="S88" s="171">
        <f>IF($A88="","",(Reference!F$9+Reference!#REF!)/4)</f>
      </c>
      <c r="T88" s="171">
        <f>IF($A88="","",(Reference!G$9+Reference!#REF!)/4)</f>
      </c>
      <c r="U88" s="171">
        <f>IF($A88="","",(Reference!H$9+Reference!#REF!)/4)</f>
      </c>
      <c r="V88" s="171">
        <f>IF($A88="","",(Reference!I$9+Reference!#REF!)/4)</f>
      </c>
      <c r="W88" s="171">
        <f>IF($A88="","",(Reference!J$9+Reference!#REF!)/4)</f>
      </c>
      <c r="X88" s="171">
        <f>IF($A88="","",(Reference!K$9+Reference!#REF!)/4)</f>
      </c>
      <c r="Y88" s="171">
        <f>IF($A88="","",(Reference!L$9+Reference!#REF!)/4)</f>
      </c>
      <c r="Z88" s="172">
        <f t="shared" si="5"/>
      </c>
    </row>
    <row r="89" spans="1:26" ht="16.5">
      <c r="A89" s="281">
        <f>IF(Current!A89&lt;&gt;"",Current!A89,"")</f>
      </c>
      <c r="B89" s="69">
        <f>IF($A89="","",(Current!C$9+Current!#REF!)/4)</f>
      </c>
      <c r="C89" s="69">
        <f>IF($A89="","",(Current!D$9+Current!#REF!)/4)</f>
      </c>
      <c r="D89" s="69">
        <f>IF($A89="","",(Current!E$9+Current!#REF!)/4)</f>
      </c>
      <c r="E89" s="69">
        <f>IF($A89="","",(Current!F$9+Current!#REF!)/4)</f>
      </c>
      <c r="F89" s="69">
        <f>IF($A89="","",(Current!G$9+Current!#REF!)/4)</f>
      </c>
      <c r="G89" s="69">
        <f>IF($A89="","",(Current!H$9+Current!#REF!)/4)</f>
      </c>
      <c r="H89" s="69">
        <f>IF($A89="","",(Current!I$9+Current!#REF!)/4)</f>
      </c>
      <c r="I89" s="69">
        <f>IF($A89="","",(Current!J$9+Current!#REF!)/4)</f>
      </c>
      <c r="J89" s="69">
        <f>IF($A89="","",(Current!K$9+Current!#REF!)/4)</f>
      </c>
      <c r="K89" s="69">
        <f>IF($A89="","",(Current!L$9+Current!#REF!)/4)</f>
      </c>
      <c r="L89" s="69">
        <f>IF($A89="","",(Current!M$9+Current!#REF!)/4)</f>
      </c>
      <c r="M89" s="58">
        <f t="shared" si="4"/>
      </c>
      <c r="O89" s="171">
        <f>IF($A89="","",(Reference!B$9+Reference!#REF!)/4)</f>
      </c>
      <c r="P89" s="171">
        <f>IF($A89="","",(Reference!C$9+Reference!#REF!)/4)</f>
      </c>
      <c r="Q89" s="171">
        <f>IF($A89="","",(Reference!D$9+Reference!#REF!)/4)</f>
      </c>
      <c r="R89" s="171">
        <f>IF($A89="","",(Reference!E$9+Reference!#REF!)/4)</f>
      </c>
      <c r="S89" s="171">
        <f>IF($A89="","",(Reference!F$9+Reference!#REF!)/4)</f>
      </c>
      <c r="T89" s="171">
        <f>IF($A89="","",(Reference!G$9+Reference!#REF!)/4)</f>
      </c>
      <c r="U89" s="171">
        <f>IF($A89="","",(Reference!H$9+Reference!#REF!)/4)</f>
      </c>
      <c r="V89" s="171">
        <f>IF($A89="","",(Reference!I$9+Reference!#REF!)/4)</f>
      </c>
      <c r="W89" s="171">
        <f>IF($A89="","",(Reference!J$9+Reference!#REF!)/4)</f>
      </c>
      <c r="X89" s="171">
        <f>IF($A89="","",(Reference!K$9+Reference!#REF!)/4)</f>
      </c>
      <c r="Y89" s="171">
        <f>IF($A89="","",(Reference!L$9+Reference!#REF!)/4)</f>
      </c>
      <c r="Z89" s="172">
        <f t="shared" si="5"/>
      </c>
    </row>
    <row r="90" spans="1:26" ht="16.5">
      <c r="A90" s="281">
        <f>IF(Current!A90&lt;&gt;"",Current!A90,"")</f>
      </c>
      <c r="B90" s="69">
        <f>IF($A90="","",(Current!C$9+Current!#REF!)/4)</f>
      </c>
      <c r="C90" s="69">
        <f>IF($A90="","",(Current!D$9+Current!#REF!)/4)</f>
      </c>
      <c r="D90" s="69">
        <f>IF($A90="","",(Current!E$9+Current!#REF!)/4)</f>
      </c>
      <c r="E90" s="69">
        <f>IF($A90="","",(Current!F$9+Current!#REF!)/4)</f>
      </c>
      <c r="F90" s="69">
        <f>IF($A90="","",(Current!G$9+Current!#REF!)/4)</f>
      </c>
      <c r="G90" s="69">
        <f>IF($A90="","",(Current!H$9+Current!#REF!)/4)</f>
      </c>
      <c r="H90" s="69">
        <f>IF($A90="","",(Current!I$9+Current!#REF!)/4)</f>
      </c>
      <c r="I90" s="69">
        <f>IF($A90="","",(Current!J$9+Current!#REF!)/4)</f>
      </c>
      <c r="J90" s="69">
        <f>IF($A90="","",(Current!K$9+Current!#REF!)/4)</f>
      </c>
      <c r="K90" s="69">
        <f>IF($A90="","",(Current!L$9+Current!#REF!)/4)</f>
      </c>
      <c r="L90" s="69">
        <f>IF($A90="","",(Current!M$9+Current!#REF!)/4)</f>
      </c>
      <c r="M90" s="58">
        <f t="shared" si="4"/>
      </c>
      <c r="O90" s="171">
        <f>IF($A90="","",(Reference!B$9+Reference!#REF!)/4)</f>
      </c>
      <c r="P90" s="171">
        <f>IF($A90="","",(Reference!C$9+Reference!#REF!)/4)</f>
      </c>
      <c r="Q90" s="171">
        <f>IF($A90="","",(Reference!D$9+Reference!#REF!)/4)</f>
      </c>
      <c r="R90" s="171">
        <f>IF($A90="","",(Reference!E$9+Reference!#REF!)/4)</f>
      </c>
      <c r="S90" s="171">
        <f>IF($A90="","",(Reference!F$9+Reference!#REF!)/4)</f>
      </c>
      <c r="T90" s="171">
        <f>IF($A90="","",(Reference!G$9+Reference!#REF!)/4)</f>
      </c>
      <c r="U90" s="171">
        <f>IF($A90="","",(Reference!H$9+Reference!#REF!)/4)</f>
      </c>
      <c r="V90" s="171">
        <f>IF($A90="","",(Reference!I$9+Reference!#REF!)/4)</f>
      </c>
      <c r="W90" s="171">
        <f>IF($A90="","",(Reference!J$9+Reference!#REF!)/4)</f>
      </c>
      <c r="X90" s="171">
        <f>IF($A90="","",(Reference!K$9+Reference!#REF!)/4)</f>
      </c>
      <c r="Y90" s="171">
        <f>IF($A90="","",(Reference!L$9+Reference!#REF!)/4)</f>
      </c>
      <c r="Z90" s="172">
        <f t="shared" si="5"/>
      </c>
    </row>
    <row r="91" spans="1:26" ht="16.5">
      <c r="A91" s="281">
        <f>IF(Current!A91&lt;&gt;"",Current!A91,"")</f>
      </c>
      <c r="B91" s="69">
        <f>IF($A91="","",(Current!C$9+Current!#REF!)/4)</f>
      </c>
      <c r="C91" s="69">
        <f>IF($A91="","",(Current!D$9+Current!#REF!)/4)</f>
      </c>
      <c r="D91" s="69">
        <f>IF($A91="","",(Current!E$9+Current!#REF!)/4)</f>
      </c>
      <c r="E91" s="69">
        <f>IF($A91="","",(Current!F$9+Current!#REF!)/4)</f>
      </c>
      <c r="F91" s="69">
        <f>IF($A91="","",(Current!G$9+Current!#REF!)/4)</f>
      </c>
      <c r="G91" s="69">
        <f>IF($A91="","",(Current!H$9+Current!#REF!)/4)</f>
      </c>
      <c r="H91" s="69">
        <f>IF($A91="","",(Current!I$9+Current!#REF!)/4)</f>
      </c>
      <c r="I91" s="69">
        <f>IF($A91="","",(Current!J$9+Current!#REF!)/4)</f>
      </c>
      <c r="J91" s="69">
        <f>IF($A91="","",(Current!K$9+Current!#REF!)/4)</f>
      </c>
      <c r="K91" s="69">
        <f>IF($A91="","",(Current!L$9+Current!#REF!)/4)</f>
      </c>
      <c r="L91" s="69">
        <f>IF($A91="","",(Current!M$9+Current!#REF!)/4)</f>
      </c>
      <c r="M91" s="58">
        <f t="shared" si="4"/>
      </c>
      <c r="O91" s="171">
        <f>IF($A91="","",(Reference!B$9+Reference!#REF!)/4)</f>
      </c>
      <c r="P91" s="171">
        <f>IF($A91="","",(Reference!C$9+Reference!#REF!)/4)</f>
      </c>
      <c r="Q91" s="171">
        <f>IF($A91="","",(Reference!D$9+Reference!#REF!)/4)</f>
      </c>
      <c r="R91" s="171">
        <f>IF($A91="","",(Reference!E$9+Reference!#REF!)/4)</f>
      </c>
      <c r="S91" s="171">
        <f>IF($A91="","",(Reference!F$9+Reference!#REF!)/4)</f>
      </c>
      <c r="T91" s="171">
        <f>IF($A91="","",(Reference!G$9+Reference!#REF!)/4)</f>
      </c>
      <c r="U91" s="171">
        <f>IF($A91="","",(Reference!H$9+Reference!#REF!)/4)</f>
      </c>
      <c r="V91" s="171">
        <f>IF($A91="","",(Reference!I$9+Reference!#REF!)/4)</f>
      </c>
      <c r="W91" s="171">
        <f>IF($A91="","",(Reference!J$9+Reference!#REF!)/4)</f>
      </c>
      <c r="X91" s="171">
        <f>IF($A91="","",(Reference!K$9+Reference!#REF!)/4)</f>
      </c>
      <c r="Y91" s="171">
        <f>IF($A91="","",(Reference!L$9+Reference!#REF!)/4)</f>
      </c>
      <c r="Z91" s="172">
        <f t="shared" si="5"/>
      </c>
    </row>
    <row r="92" spans="1:26" ht="16.5">
      <c r="A92" s="281">
        <f>IF(Current!A92&lt;&gt;"",Current!A92,"")</f>
      </c>
      <c r="B92" s="69">
        <f>IF($A92="","",(Current!C$9+Current!#REF!)/4)</f>
      </c>
      <c r="C92" s="69">
        <f>IF($A92="","",(Current!D$9+Current!#REF!)/4)</f>
      </c>
      <c r="D92" s="69">
        <f>IF($A92="","",(Current!E$9+Current!#REF!)/4)</f>
      </c>
      <c r="E92" s="69">
        <f>IF($A92="","",(Current!F$9+Current!#REF!)/4)</f>
      </c>
      <c r="F92" s="69">
        <f>IF($A92="","",(Current!G$9+Current!#REF!)/4)</f>
      </c>
      <c r="G92" s="69">
        <f>IF($A92="","",(Current!H$9+Current!#REF!)/4)</f>
      </c>
      <c r="H92" s="69">
        <f>IF($A92="","",(Current!I$9+Current!#REF!)/4)</f>
      </c>
      <c r="I92" s="69">
        <f>IF($A92="","",(Current!J$9+Current!#REF!)/4)</f>
      </c>
      <c r="J92" s="69">
        <f>IF($A92="","",(Current!K$9+Current!#REF!)/4)</f>
      </c>
      <c r="K92" s="69">
        <f>IF($A92="","",(Current!L$9+Current!#REF!)/4)</f>
      </c>
      <c r="L92" s="69">
        <f>IF($A92="","",(Current!M$9+Current!#REF!)/4)</f>
      </c>
      <c r="M92" s="58">
        <f t="shared" si="4"/>
      </c>
      <c r="O92" s="171">
        <f>IF($A92="","",(Reference!B$9+Reference!#REF!)/4)</f>
      </c>
      <c r="P92" s="171">
        <f>IF($A92="","",(Reference!C$9+Reference!#REF!)/4)</f>
      </c>
      <c r="Q92" s="171">
        <f>IF($A92="","",(Reference!D$9+Reference!#REF!)/4)</f>
      </c>
      <c r="R92" s="171">
        <f>IF($A92="","",(Reference!E$9+Reference!#REF!)/4)</f>
      </c>
      <c r="S92" s="171">
        <f>IF($A92="","",(Reference!F$9+Reference!#REF!)/4)</f>
      </c>
      <c r="T92" s="171">
        <f>IF($A92="","",(Reference!G$9+Reference!#REF!)/4)</f>
      </c>
      <c r="U92" s="171">
        <f>IF($A92="","",(Reference!H$9+Reference!#REF!)/4)</f>
      </c>
      <c r="V92" s="171">
        <f>IF($A92="","",(Reference!I$9+Reference!#REF!)/4)</f>
      </c>
      <c r="W92" s="171">
        <f>IF($A92="","",(Reference!J$9+Reference!#REF!)/4)</f>
      </c>
      <c r="X92" s="171">
        <f>IF($A92="","",(Reference!K$9+Reference!#REF!)/4)</f>
      </c>
      <c r="Y92" s="171">
        <f>IF($A92="","",(Reference!L$9+Reference!#REF!)/4)</f>
      </c>
      <c r="Z92" s="172">
        <f t="shared" si="5"/>
      </c>
    </row>
    <row r="93" spans="1:26" ht="16.5">
      <c r="A93" s="281">
        <f>IF(Current!A93&lt;&gt;"",Current!A93,"")</f>
      </c>
      <c r="B93" s="69">
        <f>IF($A93="","",(Current!C$9+Current!#REF!)/4)</f>
      </c>
      <c r="C93" s="69">
        <f>IF($A93="","",(Current!D$9+Current!#REF!)/4)</f>
      </c>
      <c r="D93" s="69">
        <f>IF($A93="","",(Current!E$9+Current!#REF!)/4)</f>
      </c>
      <c r="E93" s="69">
        <f>IF($A93="","",(Current!F$9+Current!#REF!)/4)</f>
      </c>
      <c r="F93" s="69">
        <f>IF($A93="","",(Current!G$9+Current!#REF!)/4)</f>
      </c>
      <c r="G93" s="69">
        <f>IF($A93="","",(Current!H$9+Current!#REF!)/4)</f>
      </c>
      <c r="H93" s="69">
        <f>IF($A93="","",(Current!I$9+Current!#REF!)/4)</f>
      </c>
      <c r="I93" s="69">
        <f>IF($A93="","",(Current!J$9+Current!#REF!)/4)</f>
      </c>
      <c r="J93" s="69">
        <f>IF($A93="","",(Current!K$9+Current!#REF!)/4)</f>
      </c>
      <c r="K93" s="69">
        <f>IF($A93="","",(Current!L$9+Current!#REF!)/4)</f>
      </c>
      <c r="L93" s="69">
        <f>IF($A93="","",(Current!M$9+Current!#REF!)/4)</f>
      </c>
      <c r="M93" s="58">
        <f t="shared" si="4"/>
      </c>
      <c r="O93" s="171">
        <f>IF($A93="","",(Reference!B$9+Reference!#REF!)/4)</f>
      </c>
      <c r="P93" s="171">
        <f>IF($A93="","",(Reference!C$9+Reference!#REF!)/4)</f>
      </c>
      <c r="Q93" s="171">
        <f>IF($A93="","",(Reference!D$9+Reference!#REF!)/4)</f>
      </c>
      <c r="R93" s="171">
        <f>IF($A93="","",(Reference!E$9+Reference!#REF!)/4)</f>
      </c>
      <c r="S93" s="171">
        <f>IF($A93="","",(Reference!F$9+Reference!#REF!)/4)</f>
      </c>
      <c r="T93" s="171">
        <f>IF($A93="","",(Reference!G$9+Reference!#REF!)/4)</f>
      </c>
      <c r="U93" s="171">
        <f>IF($A93="","",(Reference!H$9+Reference!#REF!)/4)</f>
      </c>
      <c r="V93" s="171">
        <f>IF($A93="","",(Reference!I$9+Reference!#REF!)/4)</f>
      </c>
      <c r="W93" s="171">
        <f>IF($A93="","",(Reference!J$9+Reference!#REF!)/4)</f>
      </c>
      <c r="X93" s="171">
        <f>IF($A93="","",(Reference!K$9+Reference!#REF!)/4)</f>
      </c>
      <c r="Y93" s="171">
        <f>IF($A93="","",(Reference!L$9+Reference!#REF!)/4)</f>
      </c>
      <c r="Z93" s="172">
        <f t="shared" si="5"/>
      </c>
    </row>
    <row r="94" spans="1:26" ht="16.5">
      <c r="A94" s="281">
        <f>IF(Current!A94&lt;&gt;"",Current!A94,"")</f>
      </c>
      <c r="B94" s="69">
        <f>IF($A94="","",(Current!C$9+Current!#REF!)/4)</f>
      </c>
      <c r="C94" s="69">
        <f>IF($A94="","",(Current!D$9+Current!#REF!)/4)</f>
      </c>
      <c r="D94" s="69">
        <f>IF($A94="","",(Current!E$9+Current!#REF!)/4)</f>
      </c>
      <c r="E94" s="69">
        <f>IF($A94="","",(Current!F$9+Current!#REF!)/4)</f>
      </c>
      <c r="F94" s="69">
        <f>IF($A94="","",(Current!G$9+Current!#REF!)/4)</f>
      </c>
      <c r="G94" s="69">
        <f>IF($A94="","",(Current!H$9+Current!#REF!)/4)</f>
      </c>
      <c r="H94" s="69">
        <f>IF($A94="","",(Current!I$9+Current!#REF!)/4)</f>
      </c>
      <c r="I94" s="69">
        <f>IF($A94="","",(Current!J$9+Current!#REF!)/4)</f>
      </c>
      <c r="J94" s="69">
        <f>IF($A94="","",(Current!K$9+Current!#REF!)/4)</f>
      </c>
      <c r="K94" s="69">
        <f>IF($A94="","",(Current!L$9+Current!#REF!)/4)</f>
      </c>
      <c r="L94" s="69">
        <f>IF($A94="","",(Current!M$9+Current!#REF!)/4)</f>
      </c>
      <c r="M94" s="58">
        <f t="shared" si="4"/>
      </c>
      <c r="O94" s="171">
        <f>IF($A94="","",(Reference!B$9+Reference!#REF!)/4)</f>
      </c>
      <c r="P94" s="171">
        <f>IF($A94="","",(Reference!C$9+Reference!#REF!)/4)</f>
      </c>
      <c r="Q94" s="171">
        <f>IF($A94="","",(Reference!D$9+Reference!#REF!)/4)</f>
      </c>
      <c r="R94" s="171">
        <f>IF($A94="","",(Reference!E$9+Reference!#REF!)/4)</f>
      </c>
      <c r="S94" s="171">
        <f>IF($A94="","",(Reference!F$9+Reference!#REF!)/4)</f>
      </c>
      <c r="T94" s="171">
        <f>IF($A94="","",(Reference!G$9+Reference!#REF!)/4)</f>
      </c>
      <c r="U94" s="171">
        <f>IF($A94="","",(Reference!H$9+Reference!#REF!)/4)</f>
      </c>
      <c r="V94" s="171">
        <f>IF($A94="","",(Reference!I$9+Reference!#REF!)/4)</f>
      </c>
      <c r="W94" s="171">
        <f>IF($A94="","",(Reference!J$9+Reference!#REF!)/4)</f>
      </c>
      <c r="X94" s="171">
        <f>IF($A94="","",(Reference!K$9+Reference!#REF!)/4)</f>
      </c>
      <c r="Y94" s="171">
        <f>IF($A94="","",(Reference!L$9+Reference!#REF!)/4)</f>
      </c>
      <c r="Z94" s="172">
        <f t="shared" si="5"/>
      </c>
    </row>
    <row r="95" spans="1:26" ht="16.5">
      <c r="A95" s="281">
        <f>IF(Current!A95&lt;&gt;"",Current!A95,"")</f>
      </c>
      <c r="B95" s="69">
        <f>IF($A95="","",(Current!C$9+Current!#REF!)/4)</f>
      </c>
      <c r="C95" s="69">
        <f>IF($A95="","",(Current!D$9+Current!#REF!)/4)</f>
      </c>
      <c r="D95" s="69">
        <f>IF($A95="","",(Current!E$9+Current!#REF!)/4)</f>
      </c>
      <c r="E95" s="69">
        <f>IF($A95="","",(Current!F$9+Current!#REF!)/4)</f>
      </c>
      <c r="F95" s="69">
        <f>IF($A95="","",(Current!G$9+Current!#REF!)/4)</f>
      </c>
      <c r="G95" s="69">
        <f>IF($A95="","",(Current!H$9+Current!#REF!)/4)</f>
      </c>
      <c r="H95" s="69">
        <f>IF($A95="","",(Current!I$9+Current!#REF!)/4)</f>
      </c>
      <c r="I95" s="69">
        <f>IF($A95="","",(Current!J$9+Current!#REF!)/4)</f>
      </c>
      <c r="J95" s="69">
        <f>IF($A95="","",(Current!K$9+Current!#REF!)/4)</f>
      </c>
      <c r="K95" s="69">
        <f>IF($A95="","",(Current!L$9+Current!#REF!)/4)</f>
      </c>
      <c r="L95" s="69">
        <f>IF($A95="","",(Current!M$9+Current!#REF!)/4)</f>
      </c>
      <c r="M95" s="58">
        <f t="shared" si="4"/>
      </c>
      <c r="O95" s="171">
        <f>IF($A95="","",(Reference!B$9+Reference!#REF!)/4)</f>
      </c>
      <c r="P95" s="171">
        <f>IF($A95="","",(Reference!C$9+Reference!#REF!)/4)</f>
      </c>
      <c r="Q95" s="171">
        <f>IF($A95="","",(Reference!D$9+Reference!#REF!)/4)</f>
      </c>
      <c r="R95" s="171">
        <f>IF($A95="","",(Reference!E$9+Reference!#REF!)/4)</f>
      </c>
      <c r="S95" s="171">
        <f>IF($A95="","",(Reference!F$9+Reference!#REF!)/4)</f>
      </c>
      <c r="T95" s="171">
        <f>IF($A95="","",(Reference!G$9+Reference!#REF!)/4)</f>
      </c>
      <c r="U95" s="171">
        <f>IF($A95="","",(Reference!H$9+Reference!#REF!)/4)</f>
      </c>
      <c r="V95" s="171">
        <f>IF($A95="","",(Reference!I$9+Reference!#REF!)/4)</f>
      </c>
      <c r="W95" s="171">
        <f>IF($A95="","",(Reference!J$9+Reference!#REF!)/4)</f>
      </c>
      <c r="X95" s="171">
        <f>IF($A95="","",(Reference!K$9+Reference!#REF!)/4)</f>
      </c>
      <c r="Y95" s="171">
        <f>IF($A95="","",(Reference!L$9+Reference!#REF!)/4)</f>
      </c>
      <c r="Z95" s="172">
        <f t="shared" si="5"/>
      </c>
    </row>
    <row r="96" spans="1:26" ht="16.5">
      <c r="A96" s="281">
        <f>IF(Current!A96&lt;&gt;"",Current!A96,"")</f>
      </c>
      <c r="B96" s="69">
        <f>IF($A96="","",(Current!C$9+Current!#REF!)/4)</f>
      </c>
      <c r="C96" s="69">
        <f>IF($A96="","",(Current!D$9+Current!#REF!)/4)</f>
      </c>
      <c r="D96" s="69">
        <f>IF($A96="","",(Current!E$9+Current!#REF!)/4)</f>
      </c>
      <c r="E96" s="69">
        <f>IF($A96="","",(Current!F$9+Current!#REF!)/4)</f>
      </c>
      <c r="F96" s="69">
        <f>IF($A96="","",(Current!G$9+Current!#REF!)/4)</f>
      </c>
      <c r="G96" s="69">
        <f>IF($A96="","",(Current!H$9+Current!#REF!)/4)</f>
      </c>
      <c r="H96" s="69">
        <f>IF($A96="","",(Current!I$9+Current!#REF!)/4)</f>
      </c>
      <c r="I96" s="69">
        <f>IF($A96="","",(Current!J$9+Current!#REF!)/4)</f>
      </c>
      <c r="J96" s="69">
        <f>IF($A96="","",(Current!K$9+Current!#REF!)/4)</f>
      </c>
      <c r="K96" s="69">
        <f>IF($A96="","",(Current!L$9+Current!#REF!)/4)</f>
      </c>
      <c r="L96" s="69">
        <f>IF($A96="","",(Current!M$9+Current!#REF!)/4)</f>
      </c>
      <c r="M96" s="58">
        <f t="shared" si="4"/>
      </c>
      <c r="O96" s="171">
        <f>IF($A96="","",(Reference!B$9+Reference!#REF!)/4)</f>
      </c>
      <c r="P96" s="171">
        <f>IF($A96="","",(Reference!C$9+Reference!#REF!)/4)</f>
      </c>
      <c r="Q96" s="171">
        <f>IF($A96="","",(Reference!D$9+Reference!#REF!)/4)</f>
      </c>
      <c r="R96" s="171">
        <f>IF($A96="","",(Reference!E$9+Reference!#REF!)/4)</f>
      </c>
      <c r="S96" s="171">
        <f>IF($A96="","",(Reference!F$9+Reference!#REF!)/4)</f>
      </c>
      <c r="T96" s="171">
        <f>IF($A96="","",(Reference!G$9+Reference!#REF!)/4)</f>
      </c>
      <c r="U96" s="171">
        <f>IF($A96="","",(Reference!H$9+Reference!#REF!)/4)</f>
      </c>
      <c r="V96" s="171">
        <f>IF($A96="","",(Reference!I$9+Reference!#REF!)/4)</f>
      </c>
      <c r="W96" s="171">
        <f>IF($A96="","",(Reference!J$9+Reference!#REF!)/4)</f>
      </c>
      <c r="X96" s="171">
        <f>IF($A96="","",(Reference!K$9+Reference!#REF!)/4)</f>
      </c>
      <c r="Y96" s="171">
        <f>IF($A96="","",(Reference!L$9+Reference!#REF!)/4)</f>
      </c>
      <c r="Z96" s="172">
        <f t="shared" si="5"/>
      </c>
    </row>
    <row r="97" spans="1:26" ht="16.5">
      <c r="A97" s="281">
        <f>IF(Current!A97&lt;&gt;"",Current!A97,"")</f>
      </c>
      <c r="B97" s="69">
        <f>IF($A97="","",(Current!C$9+Current!#REF!)/4)</f>
      </c>
      <c r="C97" s="69">
        <f>IF($A97="","",(Current!D$9+Current!#REF!)/4)</f>
      </c>
      <c r="D97" s="69">
        <f>IF($A97="","",(Current!E$9+Current!#REF!)/4)</f>
      </c>
      <c r="E97" s="69">
        <f>IF($A97="","",(Current!F$9+Current!#REF!)/4)</f>
      </c>
      <c r="F97" s="69">
        <f>IF($A97="","",(Current!G$9+Current!#REF!)/4)</f>
      </c>
      <c r="G97" s="69">
        <f>IF($A97="","",(Current!H$9+Current!#REF!)/4)</f>
      </c>
      <c r="H97" s="69">
        <f>IF($A97="","",(Current!I$9+Current!#REF!)/4)</f>
      </c>
      <c r="I97" s="69">
        <f>IF($A97="","",(Current!J$9+Current!#REF!)/4)</f>
      </c>
      <c r="J97" s="69">
        <f>IF($A97="","",(Current!K$9+Current!#REF!)/4)</f>
      </c>
      <c r="K97" s="69">
        <f>IF($A97="","",(Current!L$9+Current!#REF!)/4)</f>
      </c>
      <c r="L97" s="69">
        <f>IF($A97="","",(Current!M$9+Current!#REF!)/4)</f>
      </c>
      <c r="M97" s="58">
        <f aca="true" t="shared" si="6" ref="M97:M160">IF(COUNT(B97:L97)&gt;0,SUM(B97:L97)/COUNT(B97:L97),"")</f>
      </c>
      <c r="O97" s="171">
        <f>IF($A97="","",(Reference!B$9+Reference!#REF!)/4)</f>
      </c>
      <c r="P97" s="171">
        <f>IF($A97="","",(Reference!C$9+Reference!#REF!)/4)</f>
      </c>
      <c r="Q97" s="171">
        <f>IF($A97="","",(Reference!D$9+Reference!#REF!)/4)</f>
      </c>
      <c r="R97" s="171">
        <f>IF($A97="","",(Reference!E$9+Reference!#REF!)/4)</f>
      </c>
      <c r="S97" s="171">
        <f>IF($A97="","",(Reference!F$9+Reference!#REF!)/4)</f>
      </c>
      <c r="T97" s="171">
        <f>IF($A97="","",(Reference!G$9+Reference!#REF!)/4)</f>
      </c>
      <c r="U97" s="171">
        <f>IF($A97="","",(Reference!H$9+Reference!#REF!)/4)</f>
      </c>
      <c r="V97" s="171">
        <f>IF($A97="","",(Reference!I$9+Reference!#REF!)/4)</f>
      </c>
      <c r="W97" s="171">
        <f>IF($A97="","",(Reference!J$9+Reference!#REF!)/4)</f>
      </c>
      <c r="X97" s="171">
        <f>IF($A97="","",(Reference!K$9+Reference!#REF!)/4)</f>
      </c>
      <c r="Y97" s="171">
        <f>IF($A97="","",(Reference!L$9+Reference!#REF!)/4)</f>
      </c>
      <c r="Z97" s="172">
        <f aca="true" t="shared" si="7" ref="Z97:Z160">IF(COUNT(O97:Y97)&gt;0,SUM(O97:Y97)/COUNT(O97:Y97),"")</f>
      </c>
    </row>
    <row r="98" spans="1:26" ht="16.5">
      <c r="A98" s="281">
        <f>IF(Current!A98&lt;&gt;"",Current!A98,"")</f>
      </c>
      <c r="B98" s="69">
        <f>IF($A98="","",(Current!C$9+Current!#REF!)/4)</f>
      </c>
      <c r="C98" s="69">
        <f>IF($A98="","",(Current!D$9+Current!#REF!)/4)</f>
      </c>
      <c r="D98" s="69">
        <f>IF($A98="","",(Current!E$9+Current!#REF!)/4)</f>
      </c>
      <c r="E98" s="69">
        <f>IF($A98="","",(Current!F$9+Current!#REF!)/4)</f>
      </c>
      <c r="F98" s="69">
        <f>IF($A98="","",(Current!G$9+Current!#REF!)/4)</f>
      </c>
      <c r="G98" s="69">
        <f>IF($A98="","",(Current!H$9+Current!#REF!)/4)</f>
      </c>
      <c r="H98" s="69">
        <f>IF($A98="","",(Current!I$9+Current!#REF!)/4)</f>
      </c>
      <c r="I98" s="69">
        <f>IF($A98="","",(Current!J$9+Current!#REF!)/4)</f>
      </c>
      <c r="J98" s="69">
        <f>IF($A98="","",(Current!K$9+Current!#REF!)/4)</f>
      </c>
      <c r="K98" s="69">
        <f>IF($A98="","",(Current!L$9+Current!#REF!)/4)</f>
      </c>
      <c r="L98" s="69">
        <f>IF($A98="","",(Current!M$9+Current!#REF!)/4)</f>
      </c>
      <c r="M98" s="58">
        <f t="shared" si="6"/>
      </c>
      <c r="O98" s="171">
        <f>IF($A98="","",(Reference!B$9+Reference!#REF!)/4)</f>
      </c>
      <c r="P98" s="171">
        <f>IF($A98="","",(Reference!C$9+Reference!#REF!)/4)</f>
      </c>
      <c r="Q98" s="171">
        <f>IF($A98="","",(Reference!D$9+Reference!#REF!)/4)</f>
      </c>
      <c r="R98" s="171">
        <f>IF($A98="","",(Reference!E$9+Reference!#REF!)/4)</f>
      </c>
      <c r="S98" s="171">
        <f>IF($A98="","",(Reference!F$9+Reference!#REF!)/4)</f>
      </c>
      <c r="T98" s="171">
        <f>IF($A98="","",(Reference!G$9+Reference!#REF!)/4)</f>
      </c>
      <c r="U98" s="171">
        <f>IF($A98="","",(Reference!H$9+Reference!#REF!)/4)</f>
      </c>
      <c r="V98" s="171">
        <f>IF($A98="","",(Reference!I$9+Reference!#REF!)/4)</f>
      </c>
      <c r="W98" s="171">
        <f>IF($A98="","",(Reference!J$9+Reference!#REF!)/4)</f>
      </c>
      <c r="X98" s="171">
        <f>IF($A98="","",(Reference!K$9+Reference!#REF!)/4)</f>
      </c>
      <c r="Y98" s="171">
        <f>IF($A98="","",(Reference!L$9+Reference!#REF!)/4)</f>
      </c>
      <c r="Z98" s="172">
        <f t="shared" si="7"/>
      </c>
    </row>
    <row r="99" spans="1:26" ht="16.5">
      <c r="A99" s="281">
        <f>IF(Current!A99&lt;&gt;"",Current!A99,"")</f>
      </c>
      <c r="B99" s="69">
        <f>IF($A99="","",(Current!C$9+Current!#REF!)/4)</f>
      </c>
      <c r="C99" s="69">
        <f>IF($A99="","",(Current!D$9+Current!#REF!)/4)</f>
      </c>
      <c r="D99" s="69">
        <f>IF($A99="","",(Current!E$9+Current!#REF!)/4)</f>
      </c>
      <c r="E99" s="69">
        <f>IF($A99="","",(Current!F$9+Current!#REF!)/4)</f>
      </c>
      <c r="F99" s="69">
        <f>IF($A99="","",(Current!G$9+Current!#REF!)/4)</f>
      </c>
      <c r="G99" s="69">
        <f>IF($A99="","",(Current!H$9+Current!#REF!)/4)</f>
      </c>
      <c r="H99" s="69">
        <f>IF($A99="","",(Current!I$9+Current!#REF!)/4)</f>
      </c>
      <c r="I99" s="69">
        <f>IF($A99="","",(Current!J$9+Current!#REF!)/4)</f>
      </c>
      <c r="J99" s="69">
        <f>IF($A99="","",(Current!K$9+Current!#REF!)/4)</f>
      </c>
      <c r="K99" s="69">
        <f>IF($A99="","",(Current!L$9+Current!#REF!)/4)</f>
      </c>
      <c r="L99" s="69">
        <f>IF($A99="","",(Current!M$9+Current!#REF!)/4)</f>
      </c>
      <c r="M99" s="58">
        <f t="shared" si="6"/>
      </c>
      <c r="O99" s="171">
        <f>IF($A99="","",(Reference!B$9+Reference!#REF!)/4)</f>
      </c>
      <c r="P99" s="171">
        <f>IF($A99="","",(Reference!C$9+Reference!#REF!)/4)</f>
      </c>
      <c r="Q99" s="171">
        <f>IF($A99="","",(Reference!D$9+Reference!#REF!)/4)</f>
      </c>
      <c r="R99" s="171">
        <f>IF($A99="","",(Reference!E$9+Reference!#REF!)/4)</f>
      </c>
      <c r="S99" s="171">
        <f>IF($A99="","",(Reference!F$9+Reference!#REF!)/4)</f>
      </c>
      <c r="T99" s="171">
        <f>IF($A99="","",(Reference!G$9+Reference!#REF!)/4)</f>
      </c>
      <c r="U99" s="171">
        <f>IF($A99="","",(Reference!H$9+Reference!#REF!)/4)</f>
      </c>
      <c r="V99" s="171">
        <f>IF($A99="","",(Reference!I$9+Reference!#REF!)/4)</f>
      </c>
      <c r="W99" s="171">
        <f>IF($A99="","",(Reference!J$9+Reference!#REF!)/4)</f>
      </c>
      <c r="X99" s="171">
        <f>IF($A99="","",(Reference!K$9+Reference!#REF!)/4)</f>
      </c>
      <c r="Y99" s="171">
        <f>IF($A99="","",(Reference!L$9+Reference!#REF!)/4)</f>
      </c>
      <c r="Z99" s="172">
        <f t="shared" si="7"/>
      </c>
    </row>
    <row r="100" spans="1:26" ht="16.5">
      <c r="A100" s="281">
        <f>IF(Current!A100&lt;&gt;"",Current!A100,"")</f>
      </c>
      <c r="B100" s="69">
        <f>IF($A100="","",(Current!C$9+Current!#REF!)/4)</f>
      </c>
      <c r="C100" s="69">
        <f>IF($A100="","",(Current!D$9+Current!#REF!)/4)</f>
      </c>
      <c r="D100" s="69">
        <f>IF($A100="","",(Current!E$9+Current!#REF!)/4)</f>
      </c>
      <c r="E100" s="69">
        <f>IF($A100="","",(Current!F$9+Current!#REF!)/4)</f>
      </c>
      <c r="F100" s="69">
        <f>IF($A100="","",(Current!G$9+Current!#REF!)/4)</f>
      </c>
      <c r="G100" s="69">
        <f>IF($A100="","",(Current!H$9+Current!#REF!)/4)</f>
      </c>
      <c r="H100" s="69">
        <f>IF($A100="","",(Current!I$9+Current!#REF!)/4)</f>
      </c>
      <c r="I100" s="69">
        <f>IF($A100="","",(Current!J$9+Current!#REF!)/4)</f>
      </c>
      <c r="J100" s="69">
        <f>IF($A100="","",(Current!K$9+Current!#REF!)/4)</f>
      </c>
      <c r="K100" s="69">
        <f>IF($A100="","",(Current!L$9+Current!#REF!)/4)</f>
      </c>
      <c r="L100" s="69">
        <f>IF($A100="","",(Current!M$9+Current!#REF!)/4)</f>
      </c>
      <c r="M100" s="58">
        <f t="shared" si="6"/>
      </c>
      <c r="O100" s="171">
        <f>IF($A100="","",(Reference!B$9+Reference!#REF!)/4)</f>
      </c>
      <c r="P100" s="171">
        <f>IF($A100="","",(Reference!C$9+Reference!#REF!)/4)</f>
      </c>
      <c r="Q100" s="171">
        <f>IF($A100="","",(Reference!D$9+Reference!#REF!)/4)</f>
      </c>
      <c r="R100" s="171">
        <f>IF($A100="","",(Reference!E$9+Reference!#REF!)/4)</f>
      </c>
      <c r="S100" s="171">
        <f>IF($A100="","",(Reference!F$9+Reference!#REF!)/4)</f>
      </c>
      <c r="T100" s="171">
        <f>IF($A100="","",(Reference!G$9+Reference!#REF!)/4)</f>
      </c>
      <c r="U100" s="171">
        <f>IF($A100="","",(Reference!H$9+Reference!#REF!)/4)</f>
      </c>
      <c r="V100" s="171">
        <f>IF($A100="","",(Reference!I$9+Reference!#REF!)/4)</f>
      </c>
      <c r="W100" s="171">
        <f>IF($A100="","",(Reference!J$9+Reference!#REF!)/4)</f>
      </c>
      <c r="X100" s="171">
        <f>IF($A100="","",(Reference!K$9+Reference!#REF!)/4)</f>
      </c>
      <c r="Y100" s="171">
        <f>IF($A100="","",(Reference!L$9+Reference!#REF!)/4)</f>
      </c>
      <c r="Z100" s="172">
        <f t="shared" si="7"/>
      </c>
    </row>
    <row r="101" spans="1:26" ht="16.5">
      <c r="A101" s="281">
        <f>IF(Current!A101&lt;&gt;"",Current!A101,"")</f>
      </c>
      <c r="B101" s="69">
        <f>IF($A101="","",(Current!C$9+Current!#REF!)/4)</f>
      </c>
      <c r="C101" s="69">
        <f>IF($A101="","",(Current!D$9+Current!#REF!)/4)</f>
      </c>
      <c r="D101" s="69">
        <f>IF($A101="","",(Current!E$9+Current!#REF!)/4)</f>
      </c>
      <c r="E101" s="69">
        <f>IF($A101="","",(Current!F$9+Current!#REF!)/4)</f>
      </c>
      <c r="F101" s="69">
        <f>IF($A101="","",(Current!G$9+Current!#REF!)/4)</f>
      </c>
      <c r="G101" s="69">
        <f>IF($A101="","",(Current!H$9+Current!#REF!)/4)</f>
      </c>
      <c r="H101" s="69">
        <f>IF($A101="","",(Current!I$9+Current!#REF!)/4)</f>
      </c>
      <c r="I101" s="69">
        <f>IF($A101="","",(Current!J$9+Current!#REF!)/4)</f>
      </c>
      <c r="J101" s="69">
        <f>IF($A101="","",(Current!K$9+Current!#REF!)/4)</f>
      </c>
      <c r="K101" s="69">
        <f>IF($A101="","",(Current!L$9+Current!#REF!)/4)</f>
      </c>
      <c r="L101" s="69">
        <f>IF($A101="","",(Current!M$9+Current!#REF!)/4)</f>
      </c>
      <c r="M101" s="58">
        <f t="shared" si="6"/>
      </c>
      <c r="O101" s="171">
        <f>IF($A101="","",(Reference!B$9+Reference!#REF!)/4)</f>
      </c>
      <c r="P101" s="171">
        <f>IF($A101="","",(Reference!C$9+Reference!#REF!)/4)</f>
      </c>
      <c r="Q101" s="171">
        <f>IF($A101="","",(Reference!D$9+Reference!#REF!)/4)</f>
      </c>
      <c r="R101" s="171">
        <f>IF($A101="","",(Reference!E$9+Reference!#REF!)/4)</f>
      </c>
      <c r="S101" s="171">
        <f>IF($A101="","",(Reference!F$9+Reference!#REF!)/4)</f>
      </c>
      <c r="T101" s="171">
        <f>IF($A101="","",(Reference!G$9+Reference!#REF!)/4)</f>
      </c>
      <c r="U101" s="171">
        <f>IF($A101="","",(Reference!H$9+Reference!#REF!)/4)</f>
      </c>
      <c r="V101" s="171">
        <f>IF($A101="","",(Reference!I$9+Reference!#REF!)/4)</f>
      </c>
      <c r="W101" s="171">
        <f>IF($A101="","",(Reference!J$9+Reference!#REF!)/4)</f>
      </c>
      <c r="X101" s="171">
        <f>IF($A101="","",(Reference!K$9+Reference!#REF!)/4)</f>
      </c>
      <c r="Y101" s="171">
        <f>IF($A101="","",(Reference!L$9+Reference!#REF!)/4)</f>
      </c>
      <c r="Z101" s="172">
        <f t="shared" si="7"/>
      </c>
    </row>
    <row r="102" spans="1:26" ht="16.5">
      <c r="A102" s="281">
        <f>IF(Current!A102&lt;&gt;"",Current!A102,"")</f>
      </c>
      <c r="B102" s="69">
        <f>IF($A102="","",(Current!C$9+Current!#REF!)/4)</f>
      </c>
      <c r="C102" s="69">
        <f>IF($A102="","",(Current!D$9+Current!#REF!)/4)</f>
      </c>
      <c r="D102" s="69">
        <f>IF($A102="","",(Current!E$9+Current!#REF!)/4)</f>
      </c>
      <c r="E102" s="69">
        <f>IF($A102="","",(Current!F$9+Current!#REF!)/4)</f>
      </c>
      <c r="F102" s="69">
        <f>IF($A102="","",(Current!G$9+Current!#REF!)/4)</f>
      </c>
      <c r="G102" s="69">
        <f>IF($A102="","",(Current!H$9+Current!#REF!)/4)</f>
      </c>
      <c r="H102" s="69">
        <f>IF($A102="","",(Current!I$9+Current!#REF!)/4)</f>
      </c>
      <c r="I102" s="69">
        <f>IF($A102="","",(Current!J$9+Current!#REF!)/4)</f>
      </c>
      <c r="J102" s="69">
        <f>IF($A102="","",(Current!K$9+Current!#REF!)/4)</f>
      </c>
      <c r="K102" s="69">
        <f>IF($A102="","",(Current!L$9+Current!#REF!)/4)</f>
      </c>
      <c r="L102" s="69">
        <f>IF($A102="","",(Current!M$9+Current!#REF!)/4)</f>
      </c>
      <c r="M102" s="58">
        <f t="shared" si="6"/>
      </c>
      <c r="O102" s="171">
        <f>IF($A102="","",(Reference!B$9+Reference!#REF!)/4)</f>
      </c>
      <c r="P102" s="171">
        <f>IF($A102="","",(Reference!C$9+Reference!#REF!)/4)</f>
      </c>
      <c r="Q102" s="171">
        <f>IF($A102="","",(Reference!D$9+Reference!#REF!)/4)</f>
      </c>
      <c r="R102" s="171">
        <f>IF($A102="","",(Reference!E$9+Reference!#REF!)/4)</f>
      </c>
      <c r="S102" s="171">
        <f>IF($A102="","",(Reference!F$9+Reference!#REF!)/4)</f>
      </c>
      <c r="T102" s="171">
        <f>IF($A102="","",(Reference!G$9+Reference!#REF!)/4)</f>
      </c>
      <c r="U102" s="171">
        <f>IF($A102="","",(Reference!H$9+Reference!#REF!)/4)</f>
      </c>
      <c r="V102" s="171">
        <f>IF($A102="","",(Reference!I$9+Reference!#REF!)/4)</f>
      </c>
      <c r="W102" s="171">
        <f>IF($A102="","",(Reference!J$9+Reference!#REF!)/4)</f>
      </c>
      <c r="X102" s="171">
        <f>IF($A102="","",(Reference!K$9+Reference!#REF!)/4)</f>
      </c>
      <c r="Y102" s="171">
        <f>IF($A102="","",(Reference!L$9+Reference!#REF!)/4)</f>
      </c>
      <c r="Z102" s="172">
        <f t="shared" si="7"/>
      </c>
    </row>
    <row r="103" spans="1:26" ht="16.5">
      <c r="A103" s="281">
        <f>IF(Current!A103&lt;&gt;"",Current!A103,"")</f>
      </c>
      <c r="B103" s="69">
        <f>IF($A103="","",(Current!C$9+Current!#REF!)/4)</f>
      </c>
      <c r="C103" s="69">
        <f>IF($A103="","",(Current!D$9+Current!#REF!)/4)</f>
      </c>
      <c r="D103" s="69">
        <f>IF($A103="","",(Current!E$9+Current!#REF!)/4)</f>
      </c>
      <c r="E103" s="69">
        <f>IF($A103="","",(Current!F$9+Current!#REF!)/4)</f>
      </c>
      <c r="F103" s="69">
        <f>IF($A103="","",(Current!G$9+Current!#REF!)/4)</f>
      </c>
      <c r="G103" s="69">
        <f>IF($A103="","",(Current!H$9+Current!#REF!)/4)</f>
      </c>
      <c r="H103" s="69">
        <f>IF($A103="","",(Current!I$9+Current!#REF!)/4)</f>
      </c>
      <c r="I103" s="69">
        <f>IF($A103="","",(Current!J$9+Current!#REF!)/4)</f>
      </c>
      <c r="J103" s="69">
        <f>IF($A103="","",(Current!K$9+Current!#REF!)/4)</f>
      </c>
      <c r="K103" s="69">
        <f>IF($A103="","",(Current!L$9+Current!#REF!)/4)</f>
      </c>
      <c r="L103" s="69">
        <f>IF($A103="","",(Current!M$9+Current!#REF!)/4)</f>
      </c>
      <c r="M103" s="58">
        <f t="shared" si="6"/>
      </c>
      <c r="O103" s="171">
        <f>IF($A103="","",(Reference!B$9+Reference!#REF!)/4)</f>
      </c>
      <c r="P103" s="171">
        <f>IF($A103="","",(Reference!C$9+Reference!#REF!)/4)</f>
      </c>
      <c r="Q103" s="171">
        <f>IF($A103="","",(Reference!D$9+Reference!#REF!)/4)</f>
      </c>
      <c r="R103" s="171">
        <f>IF($A103="","",(Reference!E$9+Reference!#REF!)/4)</f>
      </c>
      <c r="S103" s="171">
        <f>IF($A103="","",(Reference!F$9+Reference!#REF!)/4)</f>
      </c>
      <c r="T103" s="171">
        <f>IF($A103="","",(Reference!G$9+Reference!#REF!)/4)</f>
      </c>
      <c r="U103" s="171">
        <f>IF($A103="","",(Reference!H$9+Reference!#REF!)/4)</f>
      </c>
      <c r="V103" s="171">
        <f>IF($A103="","",(Reference!I$9+Reference!#REF!)/4)</f>
      </c>
      <c r="W103" s="171">
        <f>IF($A103="","",(Reference!J$9+Reference!#REF!)/4)</f>
      </c>
      <c r="X103" s="171">
        <f>IF($A103="","",(Reference!K$9+Reference!#REF!)/4)</f>
      </c>
      <c r="Y103" s="171">
        <f>IF($A103="","",(Reference!L$9+Reference!#REF!)/4)</f>
      </c>
      <c r="Z103" s="172">
        <f t="shared" si="7"/>
      </c>
    </row>
    <row r="104" spans="1:26" ht="16.5">
      <c r="A104" s="281">
        <f>IF(Current!A104&lt;&gt;"",Current!A104,"")</f>
      </c>
      <c r="B104" s="69">
        <f>IF($A104="","",(Current!C$9+Current!#REF!)/4)</f>
      </c>
      <c r="C104" s="69">
        <f>IF($A104="","",(Current!D$9+Current!#REF!)/4)</f>
      </c>
      <c r="D104" s="69">
        <f>IF($A104="","",(Current!E$9+Current!#REF!)/4)</f>
      </c>
      <c r="E104" s="69">
        <f>IF($A104="","",(Current!F$9+Current!#REF!)/4)</f>
      </c>
      <c r="F104" s="69">
        <f>IF($A104="","",(Current!G$9+Current!#REF!)/4)</f>
      </c>
      <c r="G104" s="69">
        <f>IF($A104="","",(Current!H$9+Current!#REF!)/4)</f>
      </c>
      <c r="H104" s="69">
        <f>IF($A104="","",(Current!I$9+Current!#REF!)/4)</f>
      </c>
      <c r="I104" s="69">
        <f>IF($A104="","",(Current!J$9+Current!#REF!)/4)</f>
      </c>
      <c r="J104" s="69">
        <f>IF($A104="","",(Current!K$9+Current!#REF!)/4)</f>
      </c>
      <c r="K104" s="69">
        <f>IF($A104="","",(Current!L$9+Current!#REF!)/4)</f>
      </c>
      <c r="L104" s="69">
        <f>IF($A104="","",(Current!M$9+Current!#REF!)/4)</f>
      </c>
      <c r="M104" s="58">
        <f t="shared" si="6"/>
      </c>
      <c r="O104" s="171">
        <f>IF($A104="","",(Reference!B$9+Reference!#REF!)/4)</f>
      </c>
      <c r="P104" s="171">
        <f>IF($A104="","",(Reference!C$9+Reference!#REF!)/4)</f>
      </c>
      <c r="Q104" s="171">
        <f>IF($A104="","",(Reference!D$9+Reference!#REF!)/4)</f>
      </c>
      <c r="R104" s="171">
        <f>IF($A104="","",(Reference!E$9+Reference!#REF!)/4)</f>
      </c>
      <c r="S104" s="171">
        <f>IF($A104="","",(Reference!F$9+Reference!#REF!)/4)</f>
      </c>
      <c r="T104" s="171">
        <f>IF($A104="","",(Reference!G$9+Reference!#REF!)/4)</f>
      </c>
      <c r="U104" s="171">
        <f>IF($A104="","",(Reference!H$9+Reference!#REF!)/4)</f>
      </c>
      <c r="V104" s="171">
        <f>IF($A104="","",(Reference!I$9+Reference!#REF!)/4)</f>
      </c>
      <c r="W104" s="171">
        <f>IF($A104="","",(Reference!J$9+Reference!#REF!)/4)</f>
      </c>
      <c r="X104" s="171">
        <f>IF($A104="","",(Reference!K$9+Reference!#REF!)/4)</f>
      </c>
      <c r="Y104" s="171">
        <f>IF($A104="","",(Reference!L$9+Reference!#REF!)/4)</f>
      </c>
      <c r="Z104" s="172">
        <f t="shared" si="7"/>
      </c>
    </row>
    <row r="105" spans="1:26" ht="16.5">
      <c r="A105" s="281">
        <f>IF(Current!A105&lt;&gt;"",Current!A105,"")</f>
      </c>
      <c r="B105" s="69">
        <f>IF($A105="","",(Current!C$9+Current!#REF!)/4)</f>
      </c>
      <c r="C105" s="69">
        <f>IF($A105="","",(Current!D$9+Current!#REF!)/4)</f>
      </c>
      <c r="D105" s="69">
        <f>IF($A105="","",(Current!E$9+Current!#REF!)/4)</f>
      </c>
      <c r="E105" s="69">
        <f>IF($A105="","",(Current!F$9+Current!#REF!)/4)</f>
      </c>
      <c r="F105" s="69">
        <f>IF($A105="","",(Current!G$9+Current!#REF!)/4)</f>
      </c>
      <c r="G105" s="69">
        <f>IF($A105="","",(Current!H$9+Current!#REF!)/4)</f>
      </c>
      <c r="H105" s="69">
        <f>IF($A105="","",(Current!I$9+Current!#REF!)/4)</f>
      </c>
      <c r="I105" s="69">
        <f>IF($A105="","",(Current!J$9+Current!#REF!)/4)</f>
      </c>
      <c r="J105" s="69">
        <f>IF($A105="","",(Current!K$9+Current!#REF!)/4)</f>
      </c>
      <c r="K105" s="69">
        <f>IF($A105="","",(Current!L$9+Current!#REF!)/4)</f>
      </c>
      <c r="L105" s="69">
        <f>IF($A105="","",(Current!M$9+Current!#REF!)/4)</f>
      </c>
      <c r="M105" s="58">
        <f t="shared" si="6"/>
      </c>
      <c r="O105" s="171">
        <f>IF($A105="","",(Reference!B$9+Reference!#REF!)/4)</f>
      </c>
      <c r="P105" s="171">
        <f>IF($A105="","",(Reference!C$9+Reference!#REF!)/4)</f>
      </c>
      <c r="Q105" s="171">
        <f>IF($A105="","",(Reference!D$9+Reference!#REF!)/4)</f>
      </c>
      <c r="R105" s="171">
        <f>IF($A105="","",(Reference!E$9+Reference!#REF!)/4)</f>
      </c>
      <c r="S105" s="171">
        <f>IF($A105="","",(Reference!F$9+Reference!#REF!)/4)</f>
      </c>
      <c r="T105" s="171">
        <f>IF($A105="","",(Reference!G$9+Reference!#REF!)/4)</f>
      </c>
      <c r="U105" s="171">
        <f>IF($A105="","",(Reference!H$9+Reference!#REF!)/4)</f>
      </c>
      <c r="V105" s="171">
        <f>IF($A105="","",(Reference!I$9+Reference!#REF!)/4)</f>
      </c>
      <c r="W105" s="171">
        <f>IF($A105="","",(Reference!J$9+Reference!#REF!)/4)</f>
      </c>
      <c r="X105" s="171">
        <f>IF($A105="","",(Reference!K$9+Reference!#REF!)/4)</f>
      </c>
      <c r="Y105" s="171">
        <f>IF($A105="","",(Reference!L$9+Reference!#REF!)/4)</f>
      </c>
      <c r="Z105" s="172">
        <f t="shared" si="7"/>
      </c>
    </row>
    <row r="106" spans="1:26" ht="16.5">
      <c r="A106" s="281">
        <f>IF(Current!A106&lt;&gt;"",Current!A106,"")</f>
      </c>
      <c r="B106" s="69">
        <f>IF($A106="","",(Current!C$9+Current!#REF!)/4)</f>
      </c>
      <c r="C106" s="69">
        <f>IF($A106="","",(Current!D$9+Current!#REF!)/4)</f>
      </c>
      <c r="D106" s="69">
        <f>IF($A106="","",(Current!E$9+Current!#REF!)/4)</f>
      </c>
      <c r="E106" s="69">
        <f>IF($A106="","",(Current!F$9+Current!#REF!)/4)</f>
      </c>
      <c r="F106" s="69">
        <f>IF($A106="","",(Current!G$9+Current!#REF!)/4)</f>
      </c>
      <c r="G106" s="69">
        <f>IF($A106="","",(Current!H$9+Current!#REF!)/4)</f>
      </c>
      <c r="H106" s="69">
        <f>IF($A106="","",(Current!I$9+Current!#REF!)/4)</f>
      </c>
      <c r="I106" s="69">
        <f>IF($A106="","",(Current!J$9+Current!#REF!)/4)</f>
      </c>
      <c r="J106" s="69">
        <f>IF($A106="","",(Current!K$9+Current!#REF!)/4)</f>
      </c>
      <c r="K106" s="69">
        <f>IF($A106="","",(Current!L$9+Current!#REF!)/4)</f>
      </c>
      <c r="L106" s="69">
        <f>IF($A106="","",(Current!M$9+Current!#REF!)/4)</f>
      </c>
      <c r="M106" s="58">
        <f t="shared" si="6"/>
      </c>
      <c r="O106" s="171">
        <f>IF($A106="","",(Reference!B$9+Reference!#REF!)/4)</f>
      </c>
      <c r="P106" s="171">
        <f>IF($A106="","",(Reference!C$9+Reference!#REF!)/4)</f>
      </c>
      <c r="Q106" s="171">
        <f>IF($A106="","",(Reference!D$9+Reference!#REF!)/4)</f>
      </c>
      <c r="R106" s="171">
        <f>IF($A106="","",(Reference!E$9+Reference!#REF!)/4)</f>
      </c>
      <c r="S106" s="171">
        <f>IF($A106="","",(Reference!F$9+Reference!#REF!)/4)</f>
      </c>
      <c r="T106" s="171">
        <f>IF($A106="","",(Reference!G$9+Reference!#REF!)/4)</f>
      </c>
      <c r="U106" s="171">
        <f>IF($A106="","",(Reference!H$9+Reference!#REF!)/4)</f>
      </c>
      <c r="V106" s="171">
        <f>IF($A106="","",(Reference!I$9+Reference!#REF!)/4)</f>
      </c>
      <c r="W106" s="171">
        <f>IF($A106="","",(Reference!J$9+Reference!#REF!)/4)</f>
      </c>
      <c r="X106" s="171">
        <f>IF($A106="","",(Reference!K$9+Reference!#REF!)/4)</f>
      </c>
      <c r="Y106" s="171">
        <f>IF($A106="","",(Reference!L$9+Reference!#REF!)/4)</f>
      </c>
      <c r="Z106" s="172">
        <f t="shared" si="7"/>
      </c>
    </row>
    <row r="107" spans="1:26" ht="16.5">
      <c r="A107" s="281">
        <f>IF(Current!A107&lt;&gt;"",Current!A107,"")</f>
      </c>
      <c r="B107" s="69">
        <f>IF($A107="","",(Current!C$9+Current!#REF!)/4)</f>
      </c>
      <c r="C107" s="69">
        <f>IF($A107="","",(Current!D$9+Current!#REF!)/4)</f>
      </c>
      <c r="D107" s="69">
        <f>IF($A107="","",(Current!E$9+Current!#REF!)/4)</f>
      </c>
      <c r="E107" s="69">
        <f>IF($A107="","",(Current!F$9+Current!#REF!)/4)</f>
      </c>
      <c r="F107" s="69">
        <f>IF($A107="","",(Current!G$9+Current!#REF!)/4)</f>
      </c>
      <c r="G107" s="69">
        <f>IF($A107="","",(Current!H$9+Current!#REF!)/4)</f>
      </c>
      <c r="H107" s="69">
        <f>IF($A107="","",(Current!I$9+Current!#REF!)/4)</f>
      </c>
      <c r="I107" s="69">
        <f>IF($A107="","",(Current!J$9+Current!#REF!)/4)</f>
      </c>
      <c r="J107" s="69">
        <f>IF($A107="","",(Current!K$9+Current!#REF!)/4)</f>
      </c>
      <c r="K107" s="69">
        <f>IF($A107="","",(Current!L$9+Current!#REF!)/4)</f>
      </c>
      <c r="L107" s="69">
        <f>IF($A107="","",(Current!M$9+Current!#REF!)/4)</f>
      </c>
      <c r="M107" s="58">
        <f t="shared" si="6"/>
      </c>
      <c r="O107" s="171">
        <f>IF($A107="","",(Reference!B$9+Reference!#REF!)/4)</f>
      </c>
      <c r="P107" s="171">
        <f>IF($A107="","",(Reference!C$9+Reference!#REF!)/4)</f>
      </c>
      <c r="Q107" s="171">
        <f>IF($A107="","",(Reference!D$9+Reference!#REF!)/4)</f>
      </c>
      <c r="R107" s="171">
        <f>IF($A107="","",(Reference!E$9+Reference!#REF!)/4)</f>
      </c>
      <c r="S107" s="171">
        <f>IF($A107="","",(Reference!F$9+Reference!#REF!)/4)</f>
      </c>
      <c r="T107" s="171">
        <f>IF($A107="","",(Reference!G$9+Reference!#REF!)/4)</f>
      </c>
      <c r="U107" s="171">
        <f>IF($A107="","",(Reference!H$9+Reference!#REF!)/4)</f>
      </c>
      <c r="V107" s="171">
        <f>IF($A107="","",(Reference!I$9+Reference!#REF!)/4)</f>
      </c>
      <c r="W107" s="171">
        <f>IF($A107="","",(Reference!J$9+Reference!#REF!)/4)</f>
      </c>
      <c r="X107" s="171">
        <f>IF($A107="","",(Reference!K$9+Reference!#REF!)/4)</f>
      </c>
      <c r="Y107" s="171">
        <f>IF($A107="","",(Reference!L$9+Reference!#REF!)/4)</f>
      </c>
      <c r="Z107" s="172">
        <f t="shared" si="7"/>
      </c>
    </row>
    <row r="108" spans="1:26" ht="16.5">
      <c r="A108" s="281">
        <f>IF(Current!A108&lt;&gt;"",Current!A108,"")</f>
      </c>
      <c r="B108" s="69">
        <f>IF($A108="","",(Current!C$9+Current!#REF!)/4)</f>
      </c>
      <c r="C108" s="69">
        <f>IF($A108="","",(Current!D$9+Current!#REF!)/4)</f>
      </c>
      <c r="D108" s="69">
        <f>IF($A108="","",(Current!E$9+Current!#REF!)/4)</f>
      </c>
      <c r="E108" s="69">
        <f>IF($A108="","",(Current!F$9+Current!#REF!)/4)</f>
      </c>
      <c r="F108" s="69">
        <f>IF($A108="","",(Current!G$9+Current!#REF!)/4)</f>
      </c>
      <c r="G108" s="69">
        <f>IF($A108="","",(Current!H$9+Current!#REF!)/4)</f>
      </c>
      <c r="H108" s="69">
        <f>IF($A108="","",(Current!I$9+Current!#REF!)/4)</f>
      </c>
      <c r="I108" s="69">
        <f>IF($A108="","",(Current!J$9+Current!#REF!)/4)</f>
      </c>
      <c r="J108" s="69">
        <f>IF($A108="","",(Current!K$9+Current!#REF!)/4)</f>
      </c>
      <c r="K108" s="69">
        <f>IF($A108="","",(Current!L$9+Current!#REF!)/4)</f>
      </c>
      <c r="L108" s="69">
        <f>IF($A108="","",(Current!M$9+Current!#REF!)/4)</f>
      </c>
      <c r="M108" s="58">
        <f t="shared" si="6"/>
      </c>
      <c r="O108" s="171">
        <f>IF($A108="","",(Reference!B$9+Reference!#REF!)/4)</f>
      </c>
      <c r="P108" s="171">
        <f>IF($A108="","",(Reference!C$9+Reference!#REF!)/4)</f>
      </c>
      <c r="Q108" s="171">
        <f>IF($A108="","",(Reference!D$9+Reference!#REF!)/4)</f>
      </c>
      <c r="R108" s="171">
        <f>IF($A108="","",(Reference!E$9+Reference!#REF!)/4)</f>
      </c>
      <c r="S108" s="171">
        <f>IF($A108="","",(Reference!F$9+Reference!#REF!)/4)</f>
      </c>
      <c r="T108" s="171">
        <f>IF($A108="","",(Reference!G$9+Reference!#REF!)/4)</f>
      </c>
      <c r="U108" s="171">
        <f>IF($A108="","",(Reference!H$9+Reference!#REF!)/4)</f>
      </c>
      <c r="V108" s="171">
        <f>IF($A108="","",(Reference!I$9+Reference!#REF!)/4)</f>
      </c>
      <c r="W108" s="171">
        <f>IF($A108="","",(Reference!J$9+Reference!#REF!)/4)</f>
      </c>
      <c r="X108" s="171">
        <f>IF($A108="","",(Reference!K$9+Reference!#REF!)/4)</f>
      </c>
      <c r="Y108" s="171">
        <f>IF($A108="","",(Reference!L$9+Reference!#REF!)/4)</f>
      </c>
      <c r="Z108" s="172">
        <f t="shared" si="7"/>
      </c>
    </row>
    <row r="109" spans="1:26" ht="16.5">
      <c r="A109" s="281">
        <f>IF(Current!A109&lt;&gt;"",Current!A109,"")</f>
      </c>
      <c r="B109" s="69">
        <f>IF($A109="","",(Current!C$9+Current!#REF!)/4)</f>
      </c>
      <c r="C109" s="69">
        <f>IF($A109="","",(Current!D$9+Current!#REF!)/4)</f>
      </c>
      <c r="D109" s="69">
        <f>IF($A109="","",(Current!E$9+Current!#REF!)/4)</f>
      </c>
      <c r="E109" s="69">
        <f>IF($A109="","",(Current!F$9+Current!#REF!)/4)</f>
      </c>
      <c r="F109" s="69">
        <f>IF($A109="","",(Current!G$9+Current!#REF!)/4)</f>
      </c>
      <c r="G109" s="69">
        <f>IF($A109="","",(Current!H$9+Current!#REF!)/4)</f>
      </c>
      <c r="H109" s="69">
        <f>IF($A109="","",(Current!I$9+Current!#REF!)/4)</f>
      </c>
      <c r="I109" s="69">
        <f>IF($A109="","",(Current!J$9+Current!#REF!)/4)</f>
      </c>
      <c r="J109" s="69">
        <f>IF($A109="","",(Current!K$9+Current!#REF!)/4)</f>
      </c>
      <c r="K109" s="69">
        <f>IF($A109="","",(Current!L$9+Current!#REF!)/4)</f>
      </c>
      <c r="L109" s="69">
        <f>IF($A109="","",(Current!M$9+Current!#REF!)/4)</f>
      </c>
      <c r="M109" s="58">
        <f t="shared" si="6"/>
      </c>
      <c r="O109" s="171">
        <f>IF($A109="","",(Reference!B$9+Reference!#REF!)/4)</f>
      </c>
      <c r="P109" s="171">
        <f>IF($A109="","",(Reference!C$9+Reference!#REF!)/4)</f>
      </c>
      <c r="Q109" s="171">
        <f>IF($A109="","",(Reference!D$9+Reference!#REF!)/4)</f>
      </c>
      <c r="R109" s="171">
        <f>IF($A109="","",(Reference!E$9+Reference!#REF!)/4)</f>
      </c>
      <c r="S109" s="171">
        <f>IF($A109="","",(Reference!F$9+Reference!#REF!)/4)</f>
      </c>
      <c r="T109" s="171">
        <f>IF($A109="","",(Reference!G$9+Reference!#REF!)/4)</f>
      </c>
      <c r="U109" s="171">
        <f>IF($A109="","",(Reference!H$9+Reference!#REF!)/4)</f>
      </c>
      <c r="V109" s="171">
        <f>IF($A109="","",(Reference!I$9+Reference!#REF!)/4)</f>
      </c>
      <c r="W109" s="171">
        <f>IF($A109="","",(Reference!J$9+Reference!#REF!)/4)</f>
      </c>
      <c r="X109" s="171">
        <f>IF($A109="","",(Reference!K$9+Reference!#REF!)/4)</f>
      </c>
      <c r="Y109" s="171">
        <f>IF($A109="","",(Reference!L$9+Reference!#REF!)/4)</f>
      </c>
      <c r="Z109" s="172">
        <f t="shared" si="7"/>
      </c>
    </row>
    <row r="110" spans="1:26" ht="16.5">
      <c r="A110" s="281">
        <f>IF(Current!A110&lt;&gt;"",Current!A110,"")</f>
      </c>
      <c r="B110" s="69">
        <f>IF($A110="","",(Current!C$9+Current!#REF!)/4)</f>
      </c>
      <c r="C110" s="69">
        <f>IF($A110="","",(Current!D$9+Current!#REF!)/4)</f>
      </c>
      <c r="D110" s="69">
        <f>IF($A110="","",(Current!E$9+Current!#REF!)/4)</f>
      </c>
      <c r="E110" s="69">
        <f>IF($A110="","",(Current!F$9+Current!#REF!)/4)</f>
      </c>
      <c r="F110" s="69">
        <f>IF($A110="","",(Current!G$9+Current!#REF!)/4)</f>
      </c>
      <c r="G110" s="69">
        <f>IF($A110="","",(Current!H$9+Current!#REF!)/4)</f>
      </c>
      <c r="H110" s="69">
        <f>IF($A110="","",(Current!I$9+Current!#REF!)/4)</f>
      </c>
      <c r="I110" s="69">
        <f>IF($A110="","",(Current!J$9+Current!#REF!)/4)</f>
      </c>
      <c r="J110" s="69">
        <f>IF($A110="","",(Current!K$9+Current!#REF!)/4)</f>
      </c>
      <c r="K110" s="69">
        <f>IF($A110="","",(Current!L$9+Current!#REF!)/4)</f>
      </c>
      <c r="L110" s="69">
        <f>IF($A110="","",(Current!M$9+Current!#REF!)/4)</f>
      </c>
      <c r="M110" s="58">
        <f t="shared" si="6"/>
      </c>
      <c r="O110" s="171">
        <f>IF($A110="","",(Reference!B$9+Reference!#REF!)/4)</f>
      </c>
      <c r="P110" s="171">
        <f>IF($A110="","",(Reference!C$9+Reference!#REF!)/4)</f>
      </c>
      <c r="Q110" s="171">
        <f>IF($A110="","",(Reference!D$9+Reference!#REF!)/4)</f>
      </c>
      <c r="R110" s="171">
        <f>IF($A110="","",(Reference!E$9+Reference!#REF!)/4)</f>
      </c>
      <c r="S110" s="171">
        <f>IF($A110="","",(Reference!F$9+Reference!#REF!)/4)</f>
      </c>
      <c r="T110" s="171">
        <f>IF($A110="","",(Reference!G$9+Reference!#REF!)/4)</f>
      </c>
      <c r="U110" s="171">
        <f>IF($A110="","",(Reference!H$9+Reference!#REF!)/4)</f>
      </c>
      <c r="V110" s="171">
        <f>IF($A110="","",(Reference!I$9+Reference!#REF!)/4)</f>
      </c>
      <c r="W110" s="171">
        <f>IF($A110="","",(Reference!J$9+Reference!#REF!)/4)</f>
      </c>
      <c r="X110" s="171">
        <f>IF($A110="","",(Reference!K$9+Reference!#REF!)/4)</f>
      </c>
      <c r="Y110" s="171">
        <f>IF($A110="","",(Reference!L$9+Reference!#REF!)/4)</f>
      </c>
      <c r="Z110" s="172">
        <f t="shared" si="7"/>
      </c>
    </row>
    <row r="111" spans="1:26" ht="16.5">
      <c r="A111" s="281">
        <f>IF(Current!A111&lt;&gt;"",Current!A111,"")</f>
      </c>
      <c r="B111" s="69">
        <f>IF($A111="","",(Current!C$9+Current!#REF!)/4)</f>
      </c>
      <c r="C111" s="69">
        <f>IF($A111="","",(Current!D$9+Current!#REF!)/4)</f>
      </c>
      <c r="D111" s="69">
        <f>IF($A111="","",(Current!E$9+Current!#REF!)/4)</f>
      </c>
      <c r="E111" s="69">
        <f>IF($A111="","",(Current!F$9+Current!#REF!)/4)</f>
      </c>
      <c r="F111" s="69">
        <f>IF($A111="","",(Current!G$9+Current!#REF!)/4)</f>
      </c>
      <c r="G111" s="69">
        <f>IF($A111="","",(Current!H$9+Current!#REF!)/4)</f>
      </c>
      <c r="H111" s="69">
        <f>IF($A111="","",(Current!I$9+Current!#REF!)/4)</f>
      </c>
      <c r="I111" s="69">
        <f>IF($A111="","",(Current!J$9+Current!#REF!)/4)</f>
      </c>
      <c r="J111" s="69">
        <f>IF($A111="","",(Current!K$9+Current!#REF!)/4)</f>
      </c>
      <c r="K111" s="69">
        <f>IF($A111="","",(Current!L$9+Current!#REF!)/4)</f>
      </c>
      <c r="L111" s="69">
        <f>IF($A111="","",(Current!M$9+Current!#REF!)/4)</f>
      </c>
      <c r="M111" s="58">
        <f t="shared" si="6"/>
      </c>
      <c r="O111" s="171">
        <f>IF($A111="","",(Reference!B$9+Reference!#REF!)/4)</f>
      </c>
      <c r="P111" s="171">
        <f>IF($A111="","",(Reference!C$9+Reference!#REF!)/4)</f>
      </c>
      <c r="Q111" s="171">
        <f>IF($A111="","",(Reference!D$9+Reference!#REF!)/4)</f>
      </c>
      <c r="R111" s="171">
        <f>IF($A111="","",(Reference!E$9+Reference!#REF!)/4)</f>
      </c>
      <c r="S111" s="171">
        <f>IF($A111="","",(Reference!F$9+Reference!#REF!)/4)</f>
      </c>
      <c r="T111" s="171">
        <f>IF($A111="","",(Reference!G$9+Reference!#REF!)/4)</f>
      </c>
      <c r="U111" s="171">
        <f>IF($A111="","",(Reference!H$9+Reference!#REF!)/4)</f>
      </c>
      <c r="V111" s="171">
        <f>IF($A111="","",(Reference!I$9+Reference!#REF!)/4)</f>
      </c>
      <c r="W111" s="171">
        <f>IF($A111="","",(Reference!J$9+Reference!#REF!)/4)</f>
      </c>
      <c r="X111" s="171">
        <f>IF($A111="","",(Reference!K$9+Reference!#REF!)/4)</f>
      </c>
      <c r="Y111" s="171">
        <f>IF($A111="","",(Reference!L$9+Reference!#REF!)/4)</f>
      </c>
      <c r="Z111" s="172">
        <f t="shared" si="7"/>
      </c>
    </row>
    <row r="112" spans="1:26" ht="16.5">
      <c r="A112" s="281">
        <f>IF(Current!A112&lt;&gt;"",Current!A112,"")</f>
      </c>
      <c r="B112" s="69">
        <f>IF($A112="","",(Current!C$9+Current!#REF!)/4)</f>
      </c>
      <c r="C112" s="69">
        <f>IF($A112="","",(Current!D$9+Current!#REF!)/4)</f>
      </c>
      <c r="D112" s="69">
        <f>IF($A112="","",(Current!E$9+Current!#REF!)/4)</f>
      </c>
      <c r="E112" s="69">
        <f>IF($A112="","",(Current!F$9+Current!#REF!)/4)</f>
      </c>
      <c r="F112" s="69">
        <f>IF($A112="","",(Current!G$9+Current!#REF!)/4)</f>
      </c>
      <c r="G112" s="69">
        <f>IF($A112="","",(Current!H$9+Current!#REF!)/4)</f>
      </c>
      <c r="H112" s="69">
        <f>IF($A112="","",(Current!I$9+Current!#REF!)/4)</f>
      </c>
      <c r="I112" s="69">
        <f>IF($A112="","",(Current!J$9+Current!#REF!)/4)</f>
      </c>
      <c r="J112" s="69">
        <f>IF($A112="","",(Current!K$9+Current!#REF!)/4)</f>
      </c>
      <c r="K112" s="69">
        <f>IF($A112="","",(Current!L$9+Current!#REF!)/4)</f>
      </c>
      <c r="L112" s="69">
        <f>IF($A112="","",(Current!M$9+Current!#REF!)/4)</f>
      </c>
      <c r="M112" s="58">
        <f t="shared" si="6"/>
      </c>
      <c r="O112" s="171">
        <f>IF($A112="","",(Reference!B$9+Reference!#REF!)/4)</f>
      </c>
      <c r="P112" s="171">
        <f>IF($A112="","",(Reference!C$9+Reference!#REF!)/4)</f>
      </c>
      <c r="Q112" s="171">
        <f>IF($A112="","",(Reference!D$9+Reference!#REF!)/4)</f>
      </c>
      <c r="R112" s="171">
        <f>IF($A112="","",(Reference!E$9+Reference!#REF!)/4)</f>
      </c>
      <c r="S112" s="171">
        <f>IF($A112="","",(Reference!F$9+Reference!#REF!)/4)</f>
      </c>
      <c r="T112" s="171">
        <f>IF($A112="","",(Reference!G$9+Reference!#REF!)/4)</f>
      </c>
      <c r="U112" s="171">
        <f>IF($A112="","",(Reference!H$9+Reference!#REF!)/4)</f>
      </c>
      <c r="V112" s="171">
        <f>IF($A112="","",(Reference!I$9+Reference!#REF!)/4)</f>
      </c>
      <c r="W112" s="171">
        <f>IF($A112="","",(Reference!J$9+Reference!#REF!)/4)</f>
      </c>
      <c r="X112" s="171">
        <f>IF($A112="","",(Reference!K$9+Reference!#REF!)/4)</f>
      </c>
      <c r="Y112" s="171">
        <f>IF($A112="","",(Reference!L$9+Reference!#REF!)/4)</f>
      </c>
      <c r="Z112" s="172">
        <f t="shared" si="7"/>
      </c>
    </row>
    <row r="113" spans="1:26" ht="16.5">
      <c r="A113" s="281">
        <f>IF(Current!A113&lt;&gt;"",Current!A113,"")</f>
      </c>
      <c r="B113" s="69">
        <f>IF($A113="","",(Current!C$9+Current!#REF!)/4)</f>
      </c>
      <c r="C113" s="69">
        <f>IF($A113="","",(Current!D$9+Current!#REF!)/4)</f>
      </c>
      <c r="D113" s="69">
        <f>IF($A113="","",(Current!E$9+Current!#REF!)/4)</f>
      </c>
      <c r="E113" s="69">
        <f>IF($A113="","",(Current!F$9+Current!#REF!)/4)</f>
      </c>
      <c r="F113" s="69">
        <f>IF($A113="","",(Current!G$9+Current!#REF!)/4)</f>
      </c>
      <c r="G113" s="69">
        <f>IF($A113="","",(Current!H$9+Current!#REF!)/4)</f>
      </c>
      <c r="H113" s="69">
        <f>IF($A113="","",(Current!I$9+Current!#REF!)/4)</f>
      </c>
      <c r="I113" s="69">
        <f>IF($A113="","",(Current!J$9+Current!#REF!)/4)</f>
      </c>
      <c r="J113" s="69">
        <f>IF($A113="","",(Current!K$9+Current!#REF!)/4)</f>
      </c>
      <c r="K113" s="69">
        <f>IF($A113="","",(Current!L$9+Current!#REF!)/4)</f>
      </c>
      <c r="L113" s="69">
        <f>IF($A113="","",(Current!M$9+Current!#REF!)/4)</f>
      </c>
      <c r="M113" s="58">
        <f t="shared" si="6"/>
      </c>
      <c r="O113" s="171">
        <f>IF($A113="","",(Reference!B$9+Reference!#REF!)/4)</f>
      </c>
      <c r="P113" s="171">
        <f>IF($A113="","",(Reference!C$9+Reference!#REF!)/4)</f>
      </c>
      <c r="Q113" s="171">
        <f>IF($A113="","",(Reference!D$9+Reference!#REF!)/4)</f>
      </c>
      <c r="R113" s="171">
        <f>IF($A113="","",(Reference!E$9+Reference!#REF!)/4)</f>
      </c>
      <c r="S113" s="171">
        <f>IF($A113="","",(Reference!F$9+Reference!#REF!)/4)</f>
      </c>
      <c r="T113" s="171">
        <f>IF($A113="","",(Reference!G$9+Reference!#REF!)/4)</f>
      </c>
      <c r="U113" s="171">
        <f>IF($A113="","",(Reference!H$9+Reference!#REF!)/4)</f>
      </c>
      <c r="V113" s="171">
        <f>IF($A113="","",(Reference!I$9+Reference!#REF!)/4)</f>
      </c>
      <c r="W113" s="171">
        <f>IF($A113="","",(Reference!J$9+Reference!#REF!)/4)</f>
      </c>
      <c r="X113" s="171">
        <f>IF($A113="","",(Reference!K$9+Reference!#REF!)/4)</f>
      </c>
      <c r="Y113" s="171">
        <f>IF($A113="","",(Reference!L$9+Reference!#REF!)/4)</f>
      </c>
      <c r="Z113" s="172">
        <f t="shared" si="7"/>
      </c>
    </row>
    <row r="114" spans="1:26" ht="16.5">
      <c r="A114" s="281">
        <f>IF(Current!A114&lt;&gt;"",Current!A114,"")</f>
      </c>
      <c r="B114" s="69">
        <f>IF($A114="","",(Current!C$9+Current!#REF!)/4)</f>
      </c>
      <c r="C114" s="69">
        <f>IF($A114="","",(Current!D$9+Current!#REF!)/4)</f>
      </c>
      <c r="D114" s="69">
        <f>IF($A114="","",(Current!E$9+Current!#REF!)/4)</f>
      </c>
      <c r="E114" s="69">
        <f>IF($A114="","",(Current!F$9+Current!#REF!)/4)</f>
      </c>
      <c r="F114" s="69">
        <f>IF($A114="","",(Current!G$9+Current!#REF!)/4)</f>
      </c>
      <c r="G114" s="69">
        <f>IF($A114="","",(Current!H$9+Current!#REF!)/4)</f>
      </c>
      <c r="H114" s="69">
        <f>IF($A114="","",(Current!I$9+Current!#REF!)/4)</f>
      </c>
      <c r="I114" s="69">
        <f>IF($A114="","",(Current!J$9+Current!#REF!)/4)</f>
      </c>
      <c r="J114" s="69">
        <f>IF($A114="","",(Current!K$9+Current!#REF!)/4)</f>
      </c>
      <c r="K114" s="69">
        <f>IF($A114="","",(Current!L$9+Current!#REF!)/4)</f>
      </c>
      <c r="L114" s="69">
        <f>IF($A114="","",(Current!M$9+Current!#REF!)/4)</f>
      </c>
      <c r="M114" s="58">
        <f t="shared" si="6"/>
      </c>
      <c r="O114" s="171">
        <f>IF($A114="","",(Reference!B$9+Reference!#REF!)/4)</f>
      </c>
      <c r="P114" s="171">
        <f>IF($A114="","",(Reference!C$9+Reference!#REF!)/4)</f>
      </c>
      <c r="Q114" s="171">
        <f>IF($A114="","",(Reference!D$9+Reference!#REF!)/4)</f>
      </c>
      <c r="R114" s="171">
        <f>IF($A114="","",(Reference!E$9+Reference!#REF!)/4)</f>
      </c>
      <c r="S114" s="171">
        <f>IF($A114="","",(Reference!F$9+Reference!#REF!)/4)</f>
      </c>
      <c r="T114" s="171">
        <f>IF($A114="","",(Reference!G$9+Reference!#REF!)/4)</f>
      </c>
      <c r="U114" s="171">
        <f>IF($A114="","",(Reference!H$9+Reference!#REF!)/4)</f>
      </c>
      <c r="V114" s="171">
        <f>IF($A114="","",(Reference!I$9+Reference!#REF!)/4)</f>
      </c>
      <c r="W114" s="171">
        <f>IF($A114="","",(Reference!J$9+Reference!#REF!)/4)</f>
      </c>
      <c r="X114" s="171">
        <f>IF($A114="","",(Reference!K$9+Reference!#REF!)/4)</f>
      </c>
      <c r="Y114" s="171">
        <f>IF($A114="","",(Reference!L$9+Reference!#REF!)/4)</f>
      </c>
      <c r="Z114" s="172">
        <f t="shared" si="7"/>
      </c>
    </row>
    <row r="115" spans="1:26" ht="16.5">
      <c r="A115" s="281">
        <f>IF(Current!A115&lt;&gt;"",Current!A115,"")</f>
      </c>
      <c r="B115" s="69">
        <f>IF($A115="","",(Current!C$9+Current!#REF!)/4)</f>
      </c>
      <c r="C115" s="69">
        <f>IF($A115="","",(Current!D$9+Current!#REF!)/4)</f>
      </c>
      <c r="D115" s="69">
        <f>IF($A115="","",(Current!E$9+Current!#REF!)/4)</f>
      </c>
      <c r="E115" s="69">
        <f>IF($A115="","",(Current!F$9+Current!#REF!)/4)</f>
      </c>
      <c r="F115" s="69">
        <f>IF($A115="","",(Current!G$9+Current!#REF!)/4)</f>
      </c>
      <c r="G115" s="69">
        <f>IF($A115="","",(Current!H$9+Current!#REF!)/4)</f>
      </c>
      <c r="H115" s="69">
        <f>IF($A115="","",(Current!I$9+Current!#REF!)/4)</f>
      </c>
      <c r="I115" s="69">
        <f>IF($A115="","",(Current!J$9+Current!#REF!)/4)</f>
      </c>
      <c r="J115" s="69">
        <f>IF($A115="","",(Current!K$9+Current!#REF!)/4)</f>
      </c>
      <c r="K115" s="69">
        <f>IF($A115="","",(Current!L$9+Current!#REF!)/4)</f>
      </c>
      <c r="L115" s="69">
        <f>IF($A115="","",(Current!M$9+Current!#REF!)/4)</f>
      </c>
      <c r="M115" s="58">
        <f t="shared" si="6"/>
      </c>
      <c r="O115" s="171">
        <f>IF($A115="","",(Reference!B$9+Reference!#REF!)/4)</f>
      </c>
      <c r="P115" s="171">
        <f>IF($A115="","",(Reference!C$9+Reference!#REF!)/4)</f>
      </c>
      <c r="Q115" s="171">
        <f>IF($A115="","",(Reference!D$9+Reference!#REF!)/4)</f>
      </c>
      <c r="R115" s="171">
        <f>IF($A115="","",(Reference!E$9+Reference!#REF!)/4)</f>
      </c>
      <c r="S115" s="171">
        <f>IF($A115="","",(Reference!F$9+Reference!#REF!)/4)</f>
      </c>
      <c r="T115" s="171">
        <f>IF($A115="","",(Reference!G$9+Reference!#REF!)/4)</f>
      </c>
      <c r="U115" s="171">
        <f>IF($A115="","",(Reference!H$9+Reference!#REF!)/4)</f>
      </c>
      <c r="V115" s="171">
        <f>IF($A115="","",(Reference!I$9+Reference!#REF!)/4)</f>
      </c>
      <c r="W115" s="171">
        <f>IF($A115="","",(Reference!J$9+Reference!#REF!)/4)</f>
      </c>
      <c r="X115" s="171">
        <f>IF($A115="","",(Reference!K$9+Reference!#REF!)/4)</f>
      </c>
      <c r="Y115" s="171">
        <f>IF($A115="","",(Reference!L$9+Reference!#REF!)/4)</f>
      </c>
      <c r="Z115" s="172">
        <f t="shared" si="7"/>
      </c>
    </row>
    <row r="116" spans="1:26" ht="16.5">
      <c r="A116" s="281">
        <f>IF(Current!A116&lt;&gt;"",Current!A116,"")</f>
      </c>
      <c r="B116" s="69">
        <f>IF($A116="","",(Current!C$9+Current!#REF!)/4)</f>
      </c>
      <c r="C116" s="69">
        <f>IF($A116="","",(Current!D$9+Current!#REF!)/4)</f>
      </c>
      <c r="D116" s="69">
        <f>IF($A116="","",(Current!E$9+Current!#REF!)/4)</f>
      </c>
      <c r="E116" s="69">
        <f>IF($A116="","",(Current!F$9+Current!#REF!)/4)</f>
      </c>
      <c r="F116" s="69">
        <f>IF($A116="","",(Current!G$9+Current!#REF!)/4)</f>
      </c>
      <c r="G116" s="69">
        <f>IF($A116="","",(Current!H$9+Current!#REF!)/4)</f>
      </c>
      <c r="H116" s="69">
        <f>IF($A116="","",(Current!I$9+Current!#REF!)/4)</f>
      </c>
      <c r="I116" s="69">
        <f>IF($A116="","",(Current!J$9+Current!#REF!)/4)</f>
      </c>
      <c r="J116" s="69">
        <f>IF($A116="","",(Current!K$9+Current!#REF!)/4)</f>
      </c>
      <c r="K116" s="69">
        <f>IF($A116="","",(Current!L$9+Current!#REF!)/4)</f>
      </c>
      <c r="L116" s="69">
        <f>IF($A116="","",(Current!M$9+Current!#REF!)/4)</f>
      </c>
      <c r="M116" s="58">
        <f t="shared" si="6"/>
      </c>
      <c r="O116" s="171">
        <f>IF($A116="","",(Reference!B$9+Reference!#REF!)/4)</f>
      </c>
      <c r="P116" s="171">
        <f>IF($A116="","",(Reference!C$9+Reference!#REF!)/4)</f>
      </c>
      <c r="Q116" s="171">
        <f>IF($A116="","",(Reference!D$9+Reference!#REF!)/4)</f>
      </c>
      <c r="R116" s="171">
        <f>IF($A116="","",(Reference!E$9+Reference!#REF!)/4)</f>
      </c>
      <c r="S116" s="171">
        <f>IF($A116="","",(Reference!F$9+Reference!#REF!)/4)</f>
      </c>
      <c r="T116" s="171">
        <f>IF($A116="","",(Reference!G$9+Reference!#REF!)/4)</f>
      </c>
      <c r="U116" s="171">
        <f>IF($A116="","",(Reference!H$9+Reference!#REF!)/4)</f>
      </c>
      <c r="V116" s="171">
        <f>IF($A116="","",(Reference!I$9+Reference!#REF!)/4)</f>
      </c>
      <c r="W116" s="171">
        <f>IF($A116="","",(Reference!J$9+Reference!#REF!)/4)</f>
      </c>
      <c r="X116" s="171">
        <f>IF($A116="","",(Reference!K$9+Reference!#REF!)/4)</f>
      </c>
      <c r="Y116" s="171">
        <f>IF($A116="","",(Reference!L$9+Reference!#REF!)/4)</f>
      </c>
      <c r="Z116" s="172">
        <f t="shared" si="7"/>
      </c>
    </row>
    <row r="117" spans="1:26" ht="16.5">
      <c r="A117" s="281">
        <f>IF(Current!A117&lt;&gt;"",Current!A117,"")</f>
      </c>
      <c r="B117" s="69">
        <f>IF($A117="","",(Current!C$9+Current!#REF!)/4)</f>
      </c>
      <c r="C117" s="69">
        <f>IF($A117="","",(Current!D$9+Current!#REF!)/4)</f>
      </c>
      <c r="D117" s="69">
        <f>IF($A117="","",(Current!E$9+Current!#REF!)/4)</f>
      </c>
      <c r="E117" s="69">
        <f>IF($A117="","",(Current!F$9+Current!#REF!)/4)</f>
      </c>
      <c r="F117" s="69">
        <f>IF($A117="","",(Current!G$9+Current!#REF!)/4)</f>
      </c>
      <c r="G117" s="69">
        <f>IF($A117="","",(Current!H$9+Current!#REF!)/4)</f>
      </c>
      <c r="H117" s="69">
        <f>IF($A117="","",(Current!I$9+Current!#REF!)/4)</f>
      </c>
      <c r="I117" s="69">
        <f>IF($A117="","",(Current!J$9+Current!#REF!)/4)</f>
      </c>
      <c r="J117" s="69">
        <f>IF($A117="","",(Current!K$9+Current!#REF!)/4)</f>
      </c>
      <c r="K117" s="69">
        <f>IF($A117="","",(Current!L$9+Current!#REF!)/4)</f>
      </c>
      <c r="L117" s="69">
        <f>IF($A117="","",(Current!M$9+Current!#REF!)/4)</f>
      </c>
      <c r="M117" s="58">
        <f t="shared" si="6"/>
      </c>
      <c r="O117" s="171">
        <f>IF($A117="","",(Reference!B$9+Reference!#REF!)/4)</f>
      </c>
      <c r="P117" s="171">
        <f>IF($A117="","",(Reference!C$9+Reference!#REF!)/4)</f>
      </c>
      <c r="Q117" s="171">
        <f>IF($A117="","",(Reference!D$9+Reference!#REF!)/4)</f>
      </c>
      <c r="R117" s="171">
        <f>IF($A117="","",(Reference!E$9+Reference!#REF!)/4)</f>
      </c>
      <c r="S117" s="171">
        <f>IF($A117="","",(Reference!F$9+Reference!#REF!)/4)</f>
      </c>
      <c r="T117" s="171">
        <f>IF($A117="","",(Reference!G$9+Reference!#REF!)/4)</f>
      </c>
      <c r="U117" s="171">
        <f>IF($A117="","",(Reference!H$9+Reference!#REF!)/4)</f>
      </c>
      <c r="V117" s="171">
        <f>IF($A117="","",(Reference!I$9+Reference!#REF!)/4)</f>
      </c>
      <c r="W117" s="171">
        <f>IF($A117="","",(Reference!J$9+Reference!#REF!)/4)</f>
      </c>
      <c r="X117" s="171">
        <f>IF($A117="","",(Reference!K$9+Reference!#REF!)/4)</f>
      </c>
      <c r="Y117" s="171">
        <f>IF($A117="","",(Reference!L$9+Reference!#REF!)/4)</f>
      </c>
      <c r="Z117" s="172">
        <f t="shared" si="7"/>
      </c>
    </row>
    <row r="118" spans="1:26" ht="16.5">
      <c r="A118" s="281">
        <f>IF(Current!A118&lt;&gt;"",Current!A118,"")</f>
      </c>
      <c r="B118" s="69">
        <f>IF($A118="","",(Current!C$9+Current!#REF!)/4)</f>
      </c>
      <c r="C118" s="69">
        <f>IF($A118="","",(Current!D$9+Current!#REF!)/4)</f>
      </c>
      <c r="D118" s="69">
        <f>IF($A118="","",(Current!E$9+Current!#REF!)/4)</f>
      </c>
      <c r="E118" s="69">
        <f>IF($A118="","",(Current!F$9+Current!#REF!)/4)</f>
      </c>
      <c r="F118" s="69">
        <f>IF($A118="","",(Current!G$9+Current!#REF!)/4)</f>
      </c>
      <c r="G118" s="69">
        <f>IF($A118="","",(Current!H$9+Current!#REF!)/4)</f>
      </c>
      <c r="H118" s="69">
        <f>IF($A118="","",(Current!I$9+Current!#REF!)/4)</f>
      </c>
      <c r="I118" s="69">
        <f>IF($A118="","",(Current!J$9+Current!#REF!)/4)</f>
      </c>
      <c r="J118" s="69">
        <f>IF($A118="","",(Current!K$9+Current!#REF!)/4)</f>
      </c>
      <c r="K118" s="69">
        <f>IF($A118="","",(Current!L$9+Current!#REF!)/4)</f>
      </c>
      <c r="L118" s="69">
        <f>IF($A118="","",(Current!M$9+Current!#REF!)/4)</f>
      </c>
      <c r="M118" s="58">
        <f t="shared" si="6"/>
      </c>
      <c r="O118" s="171">
        <f>IF($A118="","",(Reference!B$9+Reference!#REF!)/4)</f>
      </c>
      <c r="P118" s="171">
        <f>IF($A118="","",(Reference!C$9+Reference!#REF!)/4)</f>
      </c>
      <c r="Q118" s="171">
        <f>IF($A118="","",(Reference!D$9+Reference!#REF!)/4)</f>
      </c>
      <c r="R118" s="171">
        <f>IF($A118="","",(Reference!E$9+Reference!#REF!)/4)</f>
      </c>
      <c r="S118" s="171">
        <f>IF($A118="","",(Reference!F$9+Reference!#REF!)/4)</f>
      </c>
      <c r="T118" s="171">
        <f>IF($A118="","",(Reference!G$9+Reference!#REF!)/4)</f>
      </c>
      <c r="U118" s="171">
        <f>IF($A118="","",(Reference!H$9+Reference!#REF!)/4)</f>
      </c>
      <c r="V118" s="171">
        <f>IF($A118="","",(Reference!I$9+Reference!#REF!)/4)</f>
      </c>
      <c r="W118" s="171">
        <f>IF($A118="","",(Reference!J$9+Reference!#REF!)/4)</f>
      </c>
      <c r="X118" s="171">
        <f>IF($A118="","",(Reference!K$9+Reference!#REF!)/4)</f>
      </c>
      <c r="Y118" s="171">
        <f>IF($A118="","",(Reference!L$9+Reference!#REF!)/4)</f>
      </c>
      <c r="Z118" s="172">
        <f t="shared" si="7"/>
      </c>
    </row>
    <row r="119" spans="1:26" ht="16.5">
      <c r="A119" s="281">
        <f>IF(Current!A119&lt;&gt;"",Current!A119,"")</f>
      </c>
      <c r="B119" s="69">
        <f>IF($A119="","",(Current!C$9+Current!#REF!)/4)</f>
      </c>
      <c r="C119" s="69">
        <f>IF($A119="","",(Current!D$9+Current!#REF!)/4)</f>
      </c>
      <c r="D119" s="69">
        <f>IF($A119="","",(Current!E$9+Current!#REF!)/4)</f>
      </c>
      <c r="E119" s="69">
        <f>IF($A119="","",(Current!F$9+Current!#REF!)/4)</f>
      </c>
      <c r="F119" s="69">
        <f>IF($A119="","",(Current!G$9+Current!#REF!)/4)</f>
      </c>
      <c r="G119" s="69">
        <f>IF($A119="","",(Current!H$9+Current!#REF!)/4)</f>
      </c>
      <c r="H119" s="69">
        <f>IF($A119="","",(Current!I$9+Current!#REF!)/4)</f>
      </c>
      <c r="I119" s="69">
        <f>IF($A119="","",(Current!J$9+Current!#REF!)/4)</f>
      </c>
      <c r="J119" s="69">
        <f>IF($A119="","",(Current!K$9+Current!#REF!)/4)</f>
      </c>
      <c r="K119" s="69">
        <f>IF($A119="","",(Current!L$9+Current!#REF!)/4)</f>
      </c>
      <c r="L119" s="69">
        <f>IF($A119="","",(Current!M$9+Current!#REF!)/4)</f>
      </c>
      <c r="M119" s="58">
        <f t="shared" si="6"/>
      </c>
      <c r="O119" s="171">
        <f>IF($A119="","",(Reference!B$9+Reference!#REF!)/4)</f>
      </c>
      <c r="P119" s="171">
        <f>IF($A119="","",(Reference!C$9+Reference!#REF!)/4)</f>
      </c>
      <c r="Q119" s="171">
        <f>IF($A119="","",(Reference!D$9+Reference!#REF!)/4)</f>
      </c>
      <c r="R119" s="171">
        <f>IF($A119="","",(Reference!E$9+Reference!#REF!)/4)</f>
      </c>
      <c r="S119" s="171">
        <f>IF($A119="","",(Reference!F$9+Reference!#REF!)/4)</f>
      </c>
      <c r="T119" s="171">
        <f>IF($A119="","",(Reference!G$9+Reference!#REF!)/4)</f>
      </c>
      <c r="U119" s="171">
        <f>IF($A119="","",(Reference!H$9+Reference!#REF!)/4)</f>
      </c>
      <c r="V119" s="171">
        <f>IF($A119="","",(Reference!I$9+Reference!#REF!)/4)</f>
      </c>
      <c r="W119" s="171">
        <f>IF($A119="","",(Reference!J$9+Reference!#REF!)/4)</f>
      </c>
      <c r="X119" s="171">
        <f>IF($A119="","",(Reference!K$9+Reference!#REF!)/4)</f>
      </c>
      <c r="Y119" s="171">
        <f>IF($A119="","",(Reference!L$9+Reference!#REF!)/4)</f>
      </c>
      <c r="Z119" s="172">
        <f t="shared" si="7"/>
      </c>
    </row>
    <row r="120" spans="1:26" ht="16.5">
      <c r="A120" s="281">
        <f>IF(Current!A120&lt;&gt;"",Current!A120,"")</f>
      </c>
      <c r="B120" s="69">
        <f>IF($A120="","",(Current!C$9+Current!#REF!)/4)</f>
      </c>
      <c r="C120" s="69">
        <f>IF($A120="","",(Current!D$9+Current!#REF!)/4)</f>
      </c>
      <c r="D120" s="69">
        <f>IF($A120="","",(Current!E$9+Current!#REF!)/4)</f>
      </c>
      <c r="E120" s="69">
        <f>IF($A120="","",(Current!F$9+Current!#REF!)/4)</f>
      </c>
      <c r="F120" s="69">
        <f>IF($A120="","",(Current!G$9+Current!#REF!)/4)</f>
      </c>
      <c r="G120" s="69">
        <f>IF($A120="","",(Current!H$9+Current!#REF!)/4)</f>
      </c>
      <c r="H120" s="69">
        <f>IF($A120="","",(Current!I$9+Current!#REF!)/4)</f>
      </c>
      <c r="I120" s="69">
        <f>IF($A120="","",(Current!J$9+Current!#REF!)/4)</f>
      </c>
      <c r="J120" s="69">
        <f>IF($A120="","",(Current!K$9+Current!#REF!)/4)</f>
      </c>
      <c r="K120" s="69">
        <f>IF($A120="","",(Current!L$9+Current!#REF!)/4)</f>
      </c>
      <c r="L120" s="69">
        <f>IF($A120="","",(Current!M$9+Current!#REF!)/4)</f>
      </c>
      <c r="M120" s="58">
        <f t="shared" si="6"/>
      </c>
      <c r="O120" s="171">
        <f>IF($A120="","",(Reference!B$9+Reference!#REF!)/4)</f>
      </c>
      <c r="P120" s="171">
        <f>IF($A120="","",(Reference!C$9+Reference!#REF!)/4)</f>
      </c>
      <c r="Q120" s="171">
        <f>IF($A120="","",(Reference!D$9+Reference!#REF!)/4)</f>
      </c>
      <c r="R120" s="171">
        <f>IF($A120="","",(Reference!E$9+Reference!#REF!)/4)</f>
      </c>
      <c r="S120" s="171">
        <f>IF($A120="","",(Reference!F$9+Reference!#REF!)/4)</f>
      </c>
      <c r="T120" s="171">
        <f>IF($A120="","",(Reference!G$9+Reference!#REF!)/4)</f>
      </c>
      <c r="U120" s="171">
        <f>IF($A120="","",(Reference!H$9+Reference!#REF!)/4)</f>
      </c>
      <c r="V120" s="171">
        <f>IF($A120="","",(Reference!I$9+Reference!#REF!)/4)</f>
      </c>
      <c r="W120" s="171">
        <f>IF($A120="","",(Reference!J$9+Reference!#REF!)/4)</f>
      </c>
      <c r="X120" s="171">
        <f>IF($A120="","",(Reference!K$9+Reference!#REF!)/4)</f>
      </c>
      <c r="Y120" s="171">
        <f>IF($A120="","",(Reference!L$9+Reference!#REF!)/4)</f>
      </c>
      <c r="Z120" s="172">
        <f t="shared" si="7"/>
      </c>
    </row>
    <row r="121" spans="1:26" ht="16.5">
      <c r="A121" s="281">
        <f>IF(Current!A121&lt;&gt;"",Current!A121,"")</f>
      </c>
      <c r="B121" s="69">
        <f>IF($A121="","",(Current!C$9+Current!#REF!)/4)</f>
      </c>
      <c r="C121" s="69">
        <f>IF($A121="","",(Current!D$9+Current!#REF!)/4)</f>
      </c>
      <c r="D121" s="69">
        <f>IF($A121="","",(Current!E$9+Current!#REF!)/4)</f>
      </c>
      <c r="E121" s="69">
        <f>IF($A121="","",(Current!F$9+Current!#REF!)/4)</f>
      </c>
      <c r="F121" s="69">
        <f>IF($A121="","",(Current!G$9+Current!#REF!)/4)</f>
      </c>
      <c r="G121" s="69">
        <f>IF($A121="","",(Current!H$9+Current!#REF!)/4)</f>
      </c>
      <c r="H121" s="69">
        <f>IF($A121="","",(Current!I$9+Current!#REF!)/4)</f>
      </c>
      <c r="I121" s="69">
        <f>IF($A121="","",(Current!J$9+Current!#REF!)/4)</f>
      </c>
      <c r="J121" s="69">
        <f>IF($A121="","",(Current!K$9+Current!#REF!)/4)</f>
      </c>
      <c r="K121" s="69">
        <f>IF($A121="","",(Current!L$9+Current!#REF!)/4)</f>
      </c>
      <c r="L121" s="69">
        <f>IF($A121="","",(Current!M$9+Current!#REF!)/4)</f>
      </c>
      <c r="M121" s="58">
        <f t="shared" si="6"/>
      </c>
      <c r="O121" s="171">
        <f>IF($A121="","",(Reference!B$9+Reference!#REF!)/4)</f>
      </c>
      <c r="P121" s="171">
        <f>IF($A121="","",(Reference!C$9+Reference!#REF!)/4)</f>
      </c>
      <c r="Q121" s="171">
        <f>IF($A121="","",(Reference!D$9+Reference!#REF!)/4)</f>
      </c>
      <c r="R121" s="171">
        <f>IF($A121="","",(Reference!E$9+Reference!#REF!)/4)</f>
      </c>
      <c r="S121" s="171">
        <f>IF($A121="","",(Reference!F$9+Reference!#REF!)/4)</f>
      </c>
      <c r="T121" s="171">
        <f>IF($A121="","",(Reference!G$9+Reference!#REF!)/4)</f>
      </c>
      <c r="U121" s="171">
        <f>IF($A121="","",(Reference!H$9+Reference!#REF!)/4)</f>
      </c>
      <c r="V121" s="171">
        <f>IF($A121="","",(Reference!I$9+Reference!#REF!)/4)</f>
      </c>
      <c r="W121" s="171">
        <f>IF($A121="","",(Reference!J$9+Reference!#REF!)/4)</f>
      </c>
      <c r="X121" s="171">
        <f>IF($A121="","",(Reference!K$9+Reference!#REF!)/4)</f>
      </c>
      <c r="Y121" s="171">
        <f>IF($A121="","",(Reference!L$9+Reference!#REF!)/4)</f>
      </c>
      <c r="Z121" s="172">
        <f t="shared" si="7"/>
      </c>
    </row>
    <row r="122" spans="1:26" ht="16.5">
      <c r="A122" s="281">
        <f>IF(Current!A122&lt;&gt;"",Current!A122,"")</f>
      </c>
      <c r="B122" s="69">
        <f>IF($A122="","",(Current!C$9+Current!#REF!)/4)</f>
      </c>
      <c r="C122" s="69">
        <f>IF($A122="","",(Current!D$9+Current!#REF!)/4)</f>
      </c>
      <c r="D122" s="69">
        <f>IF($A122="","",(Current!E$9+Current!#REF!)/4)</f>
      </c>
      <c r="E122" s="69">
        <f>IF($A122="","",(Current!F$9+Current!#REF!)/4)</f>
      </c>
      <c r="F122" s="69">
        <f>IF($A122="","",(Current!G$9+Current!#REF!)/4)</f>
      </c>
      <c r="G122" s="69">
        <f>IF($A122="","",(Current!H$9+Current!#REF!)/4)</f>
      </c>
      <c r="H122" s="69">
        <f>IF($A122="","",(Current!I$9+Current!#REF!)/4)</f>
      </c>
      <c r="I122" s="69">
        <f>IF($A122="","",(Current!J$9+Current!#REF!)/4)</f>
      </c>
      <c r="J122" s="69">
        <f>IF($A122="","",(Current!K$9+Current!#REF!)/4)</f>
      </c>
      <c r="K122" s="69">
        <f>IF($A122="","",(Current!L$9+Current!#REF!)/4)</f>
      </c>
      <c r="L122" s="69">
        <f>IF($A122="","",(Current!M$9+Current!#REF!)/4)</f>
      </c>
      <c r="M122" s="58">
        <f t="shared" si="6"/>
      </c>
      <c r="O122" s="171">
        <f>IF($A122="","",(Reference!B$9+Reference!#REF!)/4)</f>
      </c>
      <c r="P122" s="171">
        <f>IF($A122="","",(Reference!C$9+Reference!#REF!)/4)</f>
      </c>
      <c r="Q122" s="171">
        <f>IF($A122="","",(Reference!D$9+Reference!#REF!)/4)</f>
      </c>
      <c r="R122" s="171">
        <f>IF($A122="","",(Reference!E$9+Reference!#REF!)/4)</f>
      </c>
      <c r="S122" s="171">
        <f>IF($A122="","",(Reference!F$9+Reference!#REF!)/4)</f>
      </c>
      <c r="T122" s="171">
        <f>IF($A122="","",(Reference!G$9+Reference!#REF!)/4)</f>
      </c>
      <c r="U122" s="171">
        <f>IF($A122="","",(Reference!H$9+Reference!#REF!)/4)</f>
      </c>
      <c r="V122" s="171">
        <f>IF($A122="","",(Reference!I$9+Reference!#REF!)/4)</f>
      </c>
      <c r="W122" s="171">
        <f>IF($A122="","",(Reference!J$9+Reference!#REF!)/4)</f>
      </c>
      <c r="X122" s="171">
        <f>IF($A122="","",(Reference!K$9+Reference!#REF!)/4)</f>
      </c>
      <c r="Y122" s="171">
        <f>IF($A122="","",(Reference!L$9+Reference!#REF!)/4)</f>
      </c>
      <c r="Z122" s="172">
        <f t="shared" si="7"/>
      </c>
    </row>
    <row r="123" spans="1:26" ht="16.5">
      <c r="A123" s="281">
        <f>IF(Current!A123&lt;&gt;"",Current!A123,"")</f>
      </c>
      <c r="B123" s="69">
        <f>IF($A123="","",(Current!C$9+Current!#REF!)/4)</f>
      </c>
      <c r="C123" s="69">
        <f>IF($A123="","",(Current!D$9+Current!#REF!)/4)</f>
      </c>
      <c r="D123" s="69">
        <f>IF($A123="","",(Current!E$9+Current!#REF!)/4)</f>
      </c>
      <c r="E123" s="69">
        <f>IF($A123="","",(Current!F$9+Current!#REF!)/4)</f>
      </c>
      <c r="F123" s="69">
        <f>IF($A123="","",(Current!G$9+Current!#REF!)/4)</f>
      </c>
      <c r="G123" s="69">
        <f>IF($A123="","",(Current!H$9+Current!#REF!)/4)</f>
      </c>
      <c r="H123" s="69">
        <f>IF($A123="","",(Current!I$9+Current!#REF!)/4)</f>
      </c>
      <c r="I123" s="69">
        <f>IF($A123="","",(Current!J$9+Current!#REF!)/4)</f>
      </c>
      <c r="J123" s="69">
        <f>IF($A123="","",(Current!K$9+Current!#REF!)/4)</f>
      </c>
      <c r="K123" s="69">
        <f>IF($A123="","",(Current!L$9+Current!#REF!)/4)</f>
      </c>
      <c r="L123" s="69">
        <f>IF($A123="","",(Current!M$9+Current!#REF!)/4)</f>
      </c>
      <c r="M123" s="58">
        <f t="shared" si="6"/>
      </c>
      <c r="O123" s="171">
        <f>IF($A123="","",(Reference!B$9+Reference!#REF!)/4)</f>
      </c>
      <c r="P123" s="171">
        <f>IF($A123="","",(Reference!C$9+Reference!#REF!)/4)</f>
      </c>
      <c r="Q123" s="171">
        <f>IF($A123="","",(Reference!D$9+Reference!#REF!)/4)</f>
      </c>
      <c r="R123" s="171">
        <f>IF($A123="","",(Reference!E$9+Reference!#REF!)/4)</f>
      </c>
      <c r="S123" s="171">
        <f>IF($A123="","",(Reference!F$9+Reference!#REF!)/4)</f>
      </c>
      <c r="T123" s="171">
        <f>IF($A123="","",(Reference!G$9+Reference!#REF!)/4)</f>
      </c>
      <c r="U123" s="171">
        <f>IF($A123="","",(Reference!H$9+Reference!#REF!)/4)</f>
      </c>
      <c r="V123" s="171">
        <f>IF($A123="","",(Reference!I$9+Reference!#REF!)/4)</f>
      </c>
      <c r="W123" s="171">
        <f>IF($A123="","",(Reference!J$9+Reference!#REF!)/4)</f>
      </c>
      <c r="X123" s="171">
        <f>IF($A123="","",(Reference!K$9+Reference!#REF!)/4)</f>
      </c>
      <c r="Y123" s="171">
        <f>IF($A123="","",(Reference!L$9+Reference!#REF!)/4)</f>
      </c>
      <c r="Z123" s="172">
        <f t="shared" si="7"/>
      </c>
    </row>
    <row r="124" spans="1:26" ht="16.5">
      <c r="A124" s="281">
        <f>IF(Current!A124&lt;&gt;"",Current!A124,"")</f>
      </c>
      <c r="B124" s="69">
        <f>IF($A124="","",(Current!C$9+Current!#REF!)/4)</f>
      </c>
      <c r="C124" s="69">
        <f>IF($A124="","",(Current!D$9+Current!#REF!)/4)</f>
      </c>
      <c r="D124" s="69">
        <f>IF($A124="","",(Current!E$9+Current!#REF!)/4)</f>
      </c>
      <c r="E124" s="69">
        <f>IF($A124="","",(Current!F$9+Current!#REF!)/4)</f>
      </c>
      <c r="F124" s="69">
        <f>IF($A124="","",(Current!G$9+Current!#REF!)/4)</f>
      </c>
      <c r="G124" s="69">
        <f>IF($A124="","",(Current!H$9+Current!#REF!)/4)</f>
      </c>
      <c r="H124" s="69">
        <f>IF($A124="","",(Current!I$9+Current!#REF!)/4)</f>
      </c>
      <c r="I124" s="69">
        <f>IF($A124="","",(Current!J$9+Current!#REF!)/4)</f>
      </c>
      <c r="J124" s="69">
        <f>IF($A124="","",(Current!K$9+Current!#REF!)/4)</f>
      </c>
      <c r="K124" s="69">
        <f>IF($A124="","",(Current!L$9+Current!#REF!)/4)</f>
      </c>
      <c r="L124" s="69">
        <f>IF($A124="","",(Current!M$9+Current!#REF!)/4)</f>
      </c>
      <c r="M124" s="58">
        <f t="shared" si="6"/>
      </c>
      <c r="O124" s="171">
        <f>IF($A124="","",(Reference!B$9+Reference!#REF!)/4)</f>
      </c>
      <c r="P124" s="171">
        <f>IF($A124="","",(Reference!C$9+Reference!#REF!)/4)</f>
      </c>
      <c r="Q124" s="171">
        <f>IF($A124="","",(Reference!D$9+Reference!#REF!)/4)</f>
      </c>
      <c r="R124" s="171">
        <f>IF($A124="","",(Reference!E$9+Reference!#REF!)/4)</f>
      </c>
      <c r="S124" s="171">
        <f>IF($A124="","",(Reference!F$9+Reference!#REF!)/4)</f>
      </c>
      <c r="T124" s="171">
        <f>IF($A124="","",(Reference!G$9+Reference!#REF!)/4)</f>
      </c>
      <c r="U124" s="171">
        <f>IF($A124="","",(Reference!H$9+Reference!#REF!)/4)</f>
      </c>
      <c r="V124" s="171">
        <f>IF($A124="","",(Reference!I$9+Reference!#REF!)/4)</f>
      </c>
      <c r="W124" s="171">
        <f>IF($A124="","",(Reference!J$9+Reference!#REF!)/4)</f>
      </c>
      <c r="X124" s="171">
        <f>IF($A124="","",(Reference!K$9+Reference!#REF!)/4)</f>
      </c>
      <c r="Y124" s="171">
        <f>IF($A124="","",(Reference!L$9+Reference!#REF!)/4)</f>
      </c>
      <c r="Z124" s="172">
        <f t="shared" si="7"/>
      </c>
    </row>
    <row r="125" spans="1:26" ht="16.5">
      <c r="A125" s="281">
        <f>IF(Current!A125&lt;&gt;"",Current!A125,"")</f>
      </c>
      <c r="B125" s="69">
        <f>IF($A125="","",(Current!C$9+Current!#REF!)/4)</f>
      </c>
      <c r="C125" s="69">
        <f>IF($A125="","",(Current!D$9+Current!#REF!)/4)</f>
      </c>
      <c r="D125" s="69">
        <f>IF($A125="","",(Current!E$9+Current!#REF!)/4)</f>
      </c>
      <c r="E125" s="69">
        <f>IF($A125="","",(Current!F$9+Current!#REF!)/4)</f>
      </c>
      <c r="F125" s="69">
        <f>IF($A125="","",(Current!G$9+Current!#REF!)/4)</f>
      </c>
      <c r="G125" s="69">
        <f>IF($A125="","",(Current!H$9+Current!#REF!)/4)</f>
      </c>
      <c r="H125" s="69">
        <f>IF($A125="","",(Current!I$9+Current!#REF!)/4)</f>
      </c>
      <c r="I125" s="69">
        <f>IF($A125="","",(Current!J$9+Current!#REF!)/4)</f>
      </c>
      <c r="J125" s="69">
        <f>IF($A125="","",(Current!K$9+Current!#REF!)/4)</f>
      </c>
      <c r="K125" s="69">
        <f>IF($A125="","",(Current!L$9+Current!#REF!)/4)</f>
      </c>
      <c r="L125" s="69">
        <f>IF($A125="","",(Current!M$9+Current!#REF!)/4)</f>
      </c>
      <c r="M125" s="58">
        <f t="shared" si="6"/>
      </c>
      <c r="O125" s="171">
        <f>IF($A125="","",(Reference!B$9+Reference!#REF!)/4)</f>
      </c>
      <c r="P125" s="171">
        <f>IF($A125="","",(Reference!C$9+Reference!#REF!)/4)</f>
      </c>
      <c r="Q125" s="171">
        <f>IF($A125="","",(Reference!D$9+Reference!#REF!)/4)</f>
      </c>
      <c r="R125" s="171">
        <f>IF($A125="","",(Reference!E$9+Reference!#REF!)/4)</f>
      </c>
      <c r="S125" s="171">
        <f>IF($A125="","",(Reference!F$9+Reference!#REF!)/4)</f>
      </c>
      <c r="T125" s="171">
        <f>IF($A125="","",(Reference!G$9+Reference!#REF!)/4)</f>
      </c>
      <c r="U125" s="171">
        <f>IF($A125="","",(Reference!H$9+Reference!#REF!)/4)</f>
      </c>
      <c r="V125" s="171">
        <f>IF($A125="","",(Reference!I$9+Reference!#REF!)/4)</f>
      </c>
      <c r="W125" s="171">
        <f>IF($A125="","",(Reference!J$9+Reference!#REF!)/4)</f>
      </c>
      <c r="X125" s="171">
        <f>IF($A125="","",(Reference!K$9+Reference!#REF!)/4)</f>
      </c>
      <c r="Y125" s="171">
        <f>IF($A125="","",(Reference!L$9+Reference!#REF!)/4)</f>
      </c>
      <c r="Z125" s="172">
        <f t="shared" si="7"/>
      </c>
    </row>
    <row r="126" spans="1:26" ht="16.5">
      <c r="A126" s="281">
        <f>IF(Current!A126&lt;&gt;"",Current!A126,"")</f>
      </c>
      <c r="B126" s="69">
        <f>IF($A126="","",(Current!C$9+Current!#REF!)/4)</f>
      </c>
      <c r="C126" s="69">
        <f>IF($A126="","",(Current!D$9+Current!#REF!)/4)</f>
      </c>
      <c r="D126" s="69">
        <f>IF($A126="","",(Current!E$9+Current!#REF!)/4)</f>
      </c>
      <c r="E126" s="69">
        <f>IF($A126="","",(Current!F$9+Current!#REF!)/4)</f>
      </c>
      <c r="F126" s="69">
        <f>IF($A126="","",(Current!G$9+Current!#REF!)/4)</f>
      </c>
      <c r="G126" s="69">
        <f>IF($A126="","",(Current!H$9+Current!#REF!)/4)</f>
      </c>
      <c r="H126" s="69">
        <f>IF($A126="","",(Current!I$9+Current!#REF!)/4)</f>
      </c>
      <c r="I126" s="69">
        <f>IF($A126="","",(Current!J$9+Current!#REF!)/4)</f>
      </c>
      <c r="J126" s="69">
        <f>IF($A126="","",(Current!K$9+Current!#REF!)/4)</f>
      </c>
      <c r="K126" s="69">
        <f>IF($A126="","",(Current!L$9+Current!#REF!)/4)</f>
      </c>
      <c r="L126" s="69">
        <f>IF($A126="","",(Current!M$9+Current!#REF!)/4)</f>
      </c>
      <c r="M126" s="58">
        <f t="shared" si="6"/>
      </c>
      <c r="O126" s="171">
        <f>IF($A126="","",(Reference!B$9+Reference!#REF!)/4)</f>
      </c>
      <c r="P126" s="171">
        <f>IF($A126="","",(Reference!C$9+Reference!#REF!)/4)</f>
      </c>
      <c r="Q126" s="171">
        <f>IF($A126="","",(Reference!D$9+Reference!#REF!)/4)</f>
      </c>
      <c r="R126" s="171">
        <f>IF($A126="","",(Reference!E$9+Reference!#REF!)/4)</f>
      </c>
      <c r="S126" s="171">
        <f>IF($A126="","",(Reference!F$9+Reference!#REF!)/4)</f>
      </c>
      <c r="T126" s="171">
        <f>IF($A126="","",(Reference!G$9+Reference!#REF!)/4)</f>
      </c>
      <c r="U126" s="171">
        <f>IF($A126="","",(Reference!H$9+Reference!#REF!)/4)</f>
      </c>
      <c r="V126" s="171">
        <f>IF($A126="","",(Reference!I$9+Reference!#REF!)/4)</f>
      </c>
      <c r="W126" s="171">
        <f>IF($A126="","",(Reference!J$9+Reference!#REF!)/4)</f>
      </c>
      <c r="X126" s="171">
        <f>IF($A126="","",(Reference!K$9+Reference!#REF!)/4)</f>
      </c>
      <c r="Y126" s="171">
        <f>IF($A126="","",(Reference!L$9+Reference!#REF!)/4)</f>
      </c>
      <c r="Z126" s="172">
        <f t="shared" si="7"/>
      </c>
    </row>
    <row r="127" spans="1:26" ht="16.5">
      <c r="A127" s="281">
        <f>IF(Current!A127&lt;&gt;"",Current!A127,"")</f>
      </c>
      <c r="B127" s="69">
        <f>IF($A127="","",(Current!C$9+Current!#REF!)/4)</f>
      </c>
      <c r="C127" s="69">
        <f>IF($A127="","",(Current!D$9+Current!#REF!)/4)</f>
      </c>
      <c r="D127" s="69">
        <f>IF($A127="","",(Current!E$9+Current!#REF!)/4)</f>
      </c>
      <c r="E127" s="69">
        <f>IF($A127="","",(Current!F$9+Current!#REF!)/4)</f>
      </c>
      <c r="F127" s="69">
        <f>IF($A127="","",(Current!G$9+Current!#REF!)/4)</f>
      </c>
      <c r="G127" s="69">
        <f>IF($A127="","",(Current!H$9+Current!#REF!)/4)</f>
      </c>
      <c r="H127" s="69">
        <f>IF($A127="","",(Current!I$9+Current!#REF!)/4)</f>
      </c>
      <c r="I127" s="69">
        <f>IF($A127="","",(Current!J$9+Current!#REF!)/4)</f>
      </c>
      <c r="J127" s="69">
        <f>IF($A127="","",(Current!K$9+Current!#REF!)/4)</f>
      </c>
      <c r="K127" s="69">
        <f>IF($A127="","",(Current!L$9+Current!#REF!)/4)</f>
      </c>
      <c r="L127" s="69">
        <f>IF($A127="","",(Current!M$9+Current!#REF!)/4)</f>
      </c>
      <c r="M127" s="58">
        <f t="shared" si="6"/>
      </c>
      <c r="O127" s="171">
        <f>IF($A127="","",(Reference!B$9+Reference!#REF!)/4)</f>
      </c>
      <c r="P127" s="171">
        <f>IF($A127="","",(Reference!C$9+Reference!#REF!)/4)</f>
      </c>
      <c r="Q127" s="171">
        <f>IF($A127="","",(Reference!D$9+Reference!#REF!)/4)</f>
      </c>
      <c r="R127" s="171">
        <f>IF($A127="","",(Reference!E$9+Reference!#REF!)/4)</f>
      </c>
      <c r="S127" s="171">
        <f>IF($A127="","",(Reference!F$9+Reference!#REF!)/4)</f>
      </c>
      <c r="T127" s="171">
        <f>IF($A127="","",(Reference!G$9+Reference!#REF!)/4)</f>
      </c>
      <c r="U127" s="171">
        <f>IF($A127="","",(Reference!H$9+Reference!#REF!)/4)</f>
      </c>
      <c r="V127" s="171">
        <f>IF($A127="","",(Reference!I$9+Reference!#REF!)/4)</f>
      </c>
      <c r="W127" s="171">
        <f>IF($A127="","",(Reference!J$9+Reference!#REF!)/4)</f>
      </c>
      <c r="X127" s="171">
        <f>IF($A127="","",(Reference!K$9+Reference!#REF!)/4)</f>
      </c>
      <c r="Y127" s="171">
        <f>IF($A127="","",(Reference!L$9+Reference!#REF!)/4)</f>
      </c>
      <c r="Z127" s="172">
        <f t="shared" si="7"/>
      </c>
    </row>
    <row r="128" spans="1:26" ht="16.5">
      <c r="A128" s="281">
        <f>IF(Current!A128&lt;&gt;"",Current!A128,"")</f>
      </c>
      <c r="B128" s="69">
        <f>IF($A128="","",(Current!C$9+Current!#REF!)/4)</f>
      </c>
      <c r="C128" s="69">
        <f>IF($A128="","",(Current!D$9+Current!#REF!)/4)</f>
      </c>
      <c r="D128" s="69">
        <f>IF($A128="","",(Current!E$9+Current!#REF!)/4)</f>
      </c>
      <c r="E128" s="69">
        <f>IF($A128="","",(Current!F$9+Current!#REF!)/4)</f>
      </c>
      <c r="F128" s="69">
        <f>IF($A128="","",(Current!G$9+Current!#REF!)/4)</f>
      </c>
      <c r="G128" s="69">
        <f>IF($A128="","",(Current!H$9+Current!#REF!)/4)</f>
      </c>
      <c r="H128" s="69">
        <f>IF($A128="","",(Current!I$9+Current!#REF!)/4)</f>
      </c>
      <c r="I128" s="69">
        <f>IF($A128="","",(Current!J$9+Current!#REF!)/4)</f>
      </c>
      <c r="J128" s="69">
        <f>IF($A128="","",(Current!K$9+Current!#REF!)/4)</f>
      </c>
      <c r="K128" s="69">
        <f>IF($A128="","",(Current!L$9+Current!#REF!)/4)</f>
      </c>
      <c r="L128" s="69">
        <f>IF($A128="","",(Current!M$9+Current!#REF!)/4)</f>
      </c>
      <c r="M128" s="58">
        <f t="shared" si="6"/>
      </c>
      <c r="O128" s="171">
        <f>IF($A128="","",(Reference!B$9+Reference!#REF!)/4)</f>
      </c>
      <c r="P128" s="171">
        <f>IF($A128="","",(Reference!C$9+Reference!#REF!)/4)</f>
      </c>
      <c r="Q128" s="171">
        <f>IF($A128="","",(Reference!D$9+Reference!#REF!)/4)</f>
      </c>
      <c r="R128" s="171">
        <f>IF($A128="","",(Reference!E$9+Reference!#REF!)/4)</f>
      </c>
      <c r="S128" s="171">
        <f>IF($A128="","",(Reference!F$9+Reference!#REF!)/4)</f>
      </c>
      <c r="T128" s="171">
        <f>IF($A128="","",(Reference!G$9+Reference!#REF!)/4)</f>
      </c>
      <c r="U128" s="171">
        <f>IF($A128="","",(Reference!H$9+Reference!#REF!)/4)</f>
      </c>
      <c r="V128" s="171">
        <f>IF($A128="","",(Reference!I$9+Reference!#REF!)/4)</f>
      </c>
      <c r="W128" s="171">
        <f>IF($A128="","",(Reference!J$9+Reference!#REF!)/4)</f>
      </c>
      <c r="X128" s="171">
        <f>IF($A128="","",(Reference!K$9+Reference!#REF!)/4)</f>
      </c>
      <c r="Y128" s="171">
        <f>IF($A128="","",(Reference!L$9+Reference!#REF!)/4)</f>
      </c>
      <c r="Z128" s="172">
        <f t="shared" si="7"/>
      </c>
    </row>
    <row r="129" spans="1:26" ht="16.5">
      <c r="A129" s="281">
        <f>IF(Current!A129&lt;&gt;"",Current!A129,"")</f>
      </c>
      <c r="B129" s="69">
        <f>IF($A129="","",(Current!C$9+Current!#REF!)/4)</f>
      </c>
      <c r="C129" s="69">
        <f>IF($A129="","",(Current!D$9+Current!#REF!)/4)</f>
      </c>
      <c r="D129" s="69">
        <f>IF($A129="","",(Current!E$9+Current!#REF!)/4)</f>
      </c>
      <c r="E129" s="69">
        <f>IF($A129="","",(Current!F$9+Current!#REF!)/4)</f>
      </c>
      <c r="F129" s="69">
        <f>IF($A129="","",(Current!G$9+Current!#REF!)/4)</f>
      </c>
      <c r="G129" s="69">
        <f>IF($A129="","",(Current!H$9+Current!#REF!)/4)</f>
      </c>
      <c r="H129" s="69">
        <f>IF($A129="","",(Current!I$9+Current!#REF!)/4)</f>
      </c>
      <c r="I129" s="69">
        <f>IF($A129="","",(Current!J$9+Current!#REF!)/4)</f>
      </c>
      <c r="J129" s="69">
        <f>IF($A129="","",(Current!K$9+Current!#REF!)/4)</f>
      </c>
      <c r="K129" s="69">
        <f>IF($A129="","",(Current!L$9+Current!#REF!)/4)</f>
      </c>
      <c r="L129" s="69">
        <f>IF($A129="","",(Current!M$9+Current!#REF!)/4)</f>
      </c>
      <c r="M129" s="58">
        <f t="shared" si="6"/>
      </c>
      <c r="O129" s="171">
        <f>IF($A129="","",(Reference!B$9+Reference!#REF!)/4)</f>
      </c>
      <c r="P129" s="171">
        <f>IF($A129="","",(Reference!C$9+Reference!#REF!)/4)</f>
      </c>
      <c r="Q129" s="171">
        <f>IF($A129="","",(Reference!D$9+Reference!#REF!)/4)</f>
      </c>
      <c r="R129" s="171">
        <f>IF($A129="","",(Reference!E$9+Reference!#REF!)/4)</f>
      </c>
      <c r="S129" s="171">
        <f>IF($A129="","",(Reference!F$9+Reference!#REF!)/4)</f>
      </c>
      <c r="T129" s="171">
        <f>IF($A129="","",(Reference!G$9+Reference!#REF!)/4)</f>
      </c>
      <c r="U129" s="171">
        <f>IF($A129="","",(Reference!H$9+Reference!#REF!)/4)</f>
      </c>
      <c r="V129" s="171">
        <f>IF($A129="","",(Reference!I$9+Reference!#REF!)/4)</f>
      </c>
      <c r="W129" s="171">
        <f>IF($A129="","",(Reference!J$9+Reference!#REF!)/4)</f>
      </c>
      <c r="X129" s="171">
        <f>IF($A129="","",(Reference!K$9+Reference!#REF!)/4)</f>
      </c>
      <c r="Y129" s="171">
        <f>IF($A129="","",(Reference!L$9+Reference!#REF!)/4)</f>
      </c>
      <c r="Z129" s="172">
        <f t="shared" si="7"/>
      </c>
    </row>
    <row r="130" spans="1:26" ht="16.5">
      <c r="A130" s="281">
        <f>IF(Current!A130&lt;&gt;"",Current!A130,"")</f>
      </c>
      <c r="B130" s="69">
        <f>IF($A130="","",(Current!C$9+Current!#REF!)/4)</f>
      </c>
      <c r="C130" s="69">
        <f>IF($A130="","",(Current!D$9+Current!#REF!)/4)</f>
      </c>
      <c r="D130" s="69">
        <f>IF($A130="","",(Current!E$9+Current!#REF!)/4)</f>
      </c>
      <c r="E130" s="69">
        <f>IF($A130="","",(Current!F$9+Current!#REF!)/4)</f>
      </c>
      <c r="F130" s="69">
        <f>IF($A130="","",(Current!G$9+Current!#REF!)/4)</f>
      </c>
      <c r="G130" s="69">
        <f>IF($A130="","",(Current!H$9+Current!#REF!)/4)</f>
      </c>
      <c r="H130" s="69">
        <f>IF($A130="","",(Current!I$9+Current!#REF!)/4)</f>
      </c>
      <c r="I130" s="69">
        <f>IF($A130="","",(Current!J$9+Current!#REF!)/4)</f>
      </c>
      <c r="J130" s="69">
        <f>IF($A130="","",(Current!K$9+Current!#REF!)/4)</f>
      </c>
      <c r="K130" s="69">
        <f>IF($A130="","",(Current!L$9+Current!#REF!)/4)</f>
      </c>
      <c r="L130" s="69">
        <f>IF($A130="","",(Current!M$9+Current!#REF!)/4)</f>
      </c>
      <c r="M130" s="58">
        <f t="shared" si="6"/>
      </c>
      <c r="O130" s="171">
        <f>IF($A130="","",(Reference!B$9+Reference!#REF!)/4)</f>
      </c>
      <c r="P130" s="171">
        <f>IF($A130="","",(Reference!C$9+Reference!#REF!)/4)</f>
      </c>
      <c r="Q130" s="171">
        <f>IF($A130="","",(Reference!D$9+Reference!#REF!)/4)</f>
      </c>
      <c r="R130" s="171">
        <f>IF($A130="","",(Reference!E$9+Reference!#REF!)/4)</f>
      </c>
      <c r="S130" s="171">
        <f>IF($A130="","",(Reference!F$9+Reference!#REF!)/4)</f>
      </c>
      <c r="T130" s="171">
        <f>IF($A130="","",(Reference!G$9+Reference!#REF!)/4)</f>
      </c>
      <c r="U130" s="171">
        <f>IF($A130="","",(Reference!H$9+Reference!#REF!)/4)</f>
      </c>
      <c r="V130" s="171">
        <f>IF($A130="","",(Reference!I$9+Reference!#REF!)/4)</f>
      </c>
      <c r="W130" s="171">
        <f>IF($A130="","",(Reference!J$9+Reference!#REF!)/4)</f>
      </c>
      <c r="X130" s="171">
        <f>IF($A130="","",(Reference!K$9+Reference!#REF!)/4)</f>
      </c>
      <c r="Y130" s="171">
        <f>IF($A130="","",(Reference!L$9+Reference!#REF!)/4)</f>
      </c>
      <c r="Z130" s="172">
        <f t="shared" si="7"/>
      </c>
    </row>
    <row r="131" spans="1:26" ht="16.5">
      <c r="A131" s="281">
        <f>IF(Current!A131&lt;&gt;"",Current!A131,"")</f>
      </c>
      <c r="B131" s="69">
        <f>IF($A131="","",(Current!C$9+Current!#REF!)/4)</f>
      </c>
      <c r="C131" s="69">
        <f>IF($A131="","",(Current!D$9+Current!#REF!)/4)</f>
      </c>
      <c r="D131" s="69">
        <f>IF($A131="","",(Current!E$9+Current!#REF!)/4)</f>
      </c>
      <c r="E131" s="69">
        <f>IF($A131="","",(Current!F$9+Current!#REF!)/4)</f>
      </c>
      <c r="F131" s="69">
        <f>IF($A131="","",(Current!G$9+Current!#REF!)/4)</f>
      </c>
      <c r="G131" s="69">
        <f>IF($A131="","",(Current!H$9+Current!#REF!)/4)</f>
      </c>
      <c r="H131" s="69">
        <f>IF($A131="","",(Current!I$9+Current!#REF!)/4)</f>
      </c>
      <c r="I131" s="69">
        <f>IF($A131="","",(Current!J$9+Current!#REF!)/4)</f>
      </c>
      <c r="J131" s="69">
        <f>IF($A131="","",(Current!K$9+Current!#REF!)/4)</f>
      </c>
      <c r="K131" s="69">
        <f>IF($A131="","",(Current!L$9+Current!#REF!)/4)</f>
      </c>
      <c r="L131" s="69">
        <f>IF($A131="","",(Current!M$9+Current!#REF!)/4)</f>
      </c>
      <c r="M131" s="58">
        <f t="shared" si="6"/>
      </c>
      <c r="O131" s="171">
        <f>IF($A131="","",(Reference!B$9+Reference!#REF!)/4)</f>
      </c>
      <c r="P131" s="171">
        <f>IF($A131="","",(Reference!C$9+Reference!#REF!)/4)</f>
      </c>
      <c r="Q131" s="171">
        <f>IF($A131="","",(Reference!D$9+Reference!#REF!)/4)</f>
      </c>
      <c r="R131" s="171">
        <f>IF($A131="","",(Reference!E$9+Reference!#REF!)/4)</f>
      </c>
      <c r="S131" s="171">
        <f>IF($A131="","",(Reference!F$9+Reference!#REF!)/4)</f>
      </c>
      <c r="T131" s="171">
        <f>IF($A131="","",(Reference!G$9+Reference!#REF!)/4)</f>
      </c>
      <c r="U131" s="171">
        <f>IF($A131="","",(Reference!H$9+Reference!#REF!)/4)</f>
      </c>
      <c r="V131" s="171">
        <f>IF($A131="","",(Reference!I$9+Reference!#REF!)/4)</f>
      </c>
      <c r="W131" s="171">
        <f>IF($A131="","",(Reference!J$9+Reference!#REF!)/4)</f>
      </c>
      <c r="X131" s="171">
        <f>IF($A131="","",(Reference!K$9+Reference!#REF!)/4)</f>
      </c>
      <c r="Y131" s="171">
        <f>IF($A131="","",(Reference!L$9+Reference!#REF!)/4)</f>
      </c>
      <c r="Z131" s="172">
        <f t="shared" si="7"/>
      </c>
    </row>
    <row r="132" spans="1:26" ht="16.5">
      <c r="A132" s="281">
        <f>IF(Current!A132&lt;&gt;"",Current!A132,"")</f>
      </c>
      <c r="B132" s="69">
        <f>IF($A132="","",(Current!C$9+Current!#REF!)/4)</f>
      </c>
      <c r="C132" s="69">
        <f>IF($A132="","",(Current!D$9+Current!#REF!)/4)</f>
      </c>
      <c r="D132" s="69">
        <f>IF($A132="","",(Current!E$9+Current!#REF!)/4)</f>
      </c>
      <c r="E132" s="69">
        <f>IF($A132="","",(Current!F$9+Current!#REF!)/4)</f>
      </c>
      <c r="F132" s="69">
        <f>IF($A132="","",(Current!G$9+Current!#REF!)/4)</f>
      </c>
      <c r="G132" s="69">
        <f>IF($A132="","",(Current!H$9+Current!#REF!)/4)</f>
      </c>
      <c r="H132" s="69">
        <f>IF($A132="","",(Current!I$9+Current!#REF!)/4)</f>
      </c>
      <c r="I132" s="69">
        <f>IF($A132="","",(Current!J$9+Current!#REF!)/4)</f>
      </c>
      <c r="J132" s="69">
        <f>IF($A132="","",(Current!K$9+Current!#REF!)/4)</f>
      </c>
      <c r="K132" s="69">
        <f>IF($A132="","",(Current!L$9+Current!#REF!)/4)</f>
      </c>
      <c r="L132" s="69">
        <f>IF($A132="","",(Current!M$9+Current!#REF!)/4)</f>
      </c>
      <c r="M132" s="58">
        <f t="shared" si="6"/>
      </c>
      <c r="O132" s="171">
        <f>IF($A132="","",(Reference!B$9+Reference!#REF!)/4)</f>
      </c>
      <c r="P132" s="171">
        <f>IF($A132="","",(Reference!C$9+Reference!#REF!)/4)</f>
      </c>
      <c r="Q132" s="171">
        <f>IF($A132="","",(Reference!D$9+Reference!#REF!)/4)</f>
      </c>
      <c r="R132" s="171">
        <f>IF($A132="","",(Reference!E$9+Reference!#REF!)/4)</f>
      </c>
      <c r="S132" s="171">
        <f>IF($A132="","",(Reference!F$9+Reference!#REF!)/4)</f>
      </c>
      <c r="T132" s="171">
        <f>IF($A132="","",(Reference!G$9+Reference!#REF!)/4)</f>
      </c>
      <c r="U132" s="171">
        <f>IF($A132="","",(Reference!H$9+Reference!#REF!)/4)</f>
      </c>
      <c r="V132" s="171">
        <f>IF($A132="","",(Reference!I$9+Reference!#REF!)/4)</f>
      </c>
      <c r="W132" s="171">
        <f>IF($A132="","",(Reference!J$9+Reference!#REF!)/4)</f>
      </c>
      <c r="X132" s="171">
        <f>IF($A132="","",(Reference!K$9+Reference!#REF!)/4)</f>
      </c>
      <c r="Y132" s="171">
        <f>IF($A132="","",(Reference!L$9+Reference!#REF!)/4)</f>
      </c>
      <c r="Z132" s="172">
        <f t="shared" si="7"/>
      </c>
    </row>
    <row r="133" spans="1:26" ht="16.5">
      <c r="A133" s="281">
        <f>IF(Current!A133&lt;&gt;"",Current!A133,"")</f>
      </c>
      <c r="B133" s="69">
        <f>IF($A133="","",(Current!C$9+Current!#REF!)/4)</f>
      </c>
      <c r="C133" s="69">
        <f>IF($A133="","",(Current!D$9+Current!#REF!)/4)</f>
      </c>
      <c r="D133" s="69">
        <f>IF($A133="","",(Current!E$9+Current!#REF!)/4)</f>
      </c>
      <c r="E133" s="69">
        <f>IF($A133="","",(Current!F$9+Current!#REF!)/4)</f>
      </c>
      <c r="F133" s="69">
        <f>IF($A133="","",(Current!G$9+Current!#REF!)/4)</f>
      </c>
      <c r="G133" s="69">
        <f>IF($A133="","",(Current!H$9+Current!#REF!)/4)</f>
      </c>
      <c r="H133" s="69">
        <f>IF($A133="","",(Current!I$9+Current!#REF!)/4)</f>
      </c>
      <c r="I133" s="69">
        <f>IF($A133="","",(Current!J$9+Current!#REF!)/4)</f>
      </c>
      <c r="J133" s="69">
        <f>IF($A133="","",(Current!K$9+Current!#REF!)/4)</f>
      </c>
      <c r="K133" s="69">
        <f>IF($A133="","",(Current!L$9+Current!#REF!)/4)</f>
      </c>
      <c r="L133" s="69">
        <f>IF($A133="","",(Current!M$9+Current!#REF!)/4)</f>
      </c>
      <c r="M133" s="58">
        <f t="shared" si="6"/>
      </c>
      <c r="O133" s="171">
        <f>IF($A133="","",(Reference!B$9+Reference!#REF!)/4)</f>
      </c>
      <c r="P133" s="171">
        <f>IF($A133="","",(Reference!C$9+Reference!#REF!)/4)</f>
      </c>
      <c r="Q133" s="171">
        <f>IF($A133="","",(Reference!D$9+Reference!#REF!)/4)</f>
      </c>
      <c r="R133" s="171">
        <f>IF($A133="","",(Reference!E$9+Reference!#REF!)/4)</f>
      </c>
      <c r="S133" s="171">
        <f>IF($A133="","",(Reference!F$9+Reference!#REF!)/4)</f>
      </c>
      <c r="T133" s="171">
        <f>IF($A133="","",(Reference!G$9+Reference!#REF!)/4)</f>
      </c>
      <c r="U133" s="171">
        <f>IF($A133="","",(Reference!H$9+Reference!#REF!)/4)</f>
      </c>
      <c r="V133" s="171">
        <f>IF($A133="","",(Reference!I$9+Reference!#REF!)/4)</f>
      </c>
      <c r="W133" s="171">
        <f>IF($A133="","",(Reference!J$9+Reference!#REF!)/4)</f>
      </c>
      <c r="X133" s="171">
        <f>IF($A133="","",(Reference!K$9+Reference!#REF!)/4)</f>
      </c>
      <c r="Y133" s="171">
        <f>IF($A133="","",(Reference!L$9+Reference!#REF!)/4)</f>
      </c>
      <c r="Z133" s="172">
        <f t="shared" si="7"/>
      </c>
    </row>
    <row r="134" spans="1:26" ht="16.5">
      <c r="A134" s="281">
        <f>IF(Current!A134&lt;&gt;"",Current!A134,"")</f>
      </c>
      <c r="B134" s="69">
        <f>IF($A134="","",(Current!C$9+Current!#REF!)/4)</f>
      </c>
      <c r="C134" s="69">
        <f>IF($A134="","",(Current!D$9+Current!#REF!)/4)</f>
      </c>
      <c r="D134" s="69">
        <f>IF($A134="","",(Current!E$9+Current!#REF!)/4)</f>
      </c>
      <c r="E134" s="69">
        <f>IF($A134="","",(Current!F$9+Current!#REF!)/4)</f>
      </c>
      <c r="F134" s="69">
        <f>IF($A134="","",(Current!G$9+Current!#REF!)/4)</f>
      </c>
      <c r="G134" s="69">
        <f>IF($A134="","",(Current!H$9+Current!#REF!)/4)</f>
      </c>
      <c r="H134" s="69">
        <f>IF($A134="","",(Current!I$9+Current!#REF!)/4)</f>
      </c>
      <c r="I134" s="69">
        <f>IF($A134="","",(Current!J$9+Current!#REF!)/4)</f>
      </c>
      <c r="J134" s="69">
        <f>IF($A134="","",(Current!K$9+Current!#REF!)/4)</f>
      </c>
      <c r="K134" s="69">
        <f>IF($A134="","",(Current!L$9+Current!#REF!)/4)</f>
      </c>
      <c r="L134" s="69">
        <f>IF($A134="","",(Current!M$9+Current!#REF!)/4)</f>
      </c>
      <c r="M134" s="58">
        <f t="shared" si="6"/>
      </c>
      <c r="O134" s="171">
        <f>IF($A134="","",(Reference!B$9+Reference!#REF!)/4)</f>
      </c>
      <c r="P134" s="171">
        <f>IF($A134="","",(Reference!C$9+Reference!#REF!)/4)</f>
      </c>
      <c r="Q134" s="171">
        <f>IF($A134="","",(Reference!D$9+Reference!#REF!)/4)</f>
      </c>
      <c r="R134" s="171">
        <f>IF($A134="","",(Reference!E$9+Reference!#REF!)/4)</f>
      </c>
      <c r="S134" s="171">
        <f>IF($A134="","",(Reference!F$9+Reference!#REF!)/4)</f>
      </c>
      <c r="T134" s="171">
        <f>IF($A134="","",(Reference!G$9+Reference!#REF!)/4)</f>
      </c>
      <c r="U134" s="171">
        <f>IF($A134="","",(Reference!H$9+Reference!#REF!)/4)</f>
      </c>
      <c r="V134" s="171">
        <f>IF($A134="","",(Reference!I$9+Reference!#REF!)/4)</f>
      </c>
      <c r="W134" s="171">
        <f>IF($A134="","",(Reference!J$9+Reference!#REF!)/4)</f>
      </c>
      <c r="X134" s="171">
        <f>IF($A134="","",(Reference!K$9+Reference!#REF!)/4)</f>
      </c>
      <c r="Y134" s="171">
        <f>IF($A134="","",(Reference!L$9+Reference!#REF!)/4)</f>
      </c>
      <c r="Z134" s="172">
        <f t="shared" si="7"/>
      </c>
    </row>
    <row r="135" spans="1:26" ht="16.5">
      <c r="A135" s="281">
        <f>IF(Current!A135&lt;&gt;"",Current!A135,"")</f>
      </c>
      <c r="B135" s="69">
        <f>IF($A135="","",(Current!C$9+Current!#REF!)/4)</f>
      </c>
      <c r="C135" s="69">
        <f>IF($A135="","",(Current!D$9+Current!#REF!)/4)</f>
      </c>
      <c r="D135" s="69">
        <f>IF($A135="","",(Current!E$9+Current!#REF!)/4)</f>
      </c>
      <c r="E135" s="69">
        <f>IF($A135="","",(Current!F$9+Current!#REF!)/4)</f>
      </c>
      <c r="F135" s="69">
        <f>IF($A135="","",(Current!G$9+Current!#REF!)/4)</f>
      </c>
      <c r="G135" s="69">
        <f>IF($A135="","",(Current!H$9+Current!#REF!)/4)</f>
      </c>
      <c r="H135" s="69">
        <f>IF($A135="","",(Current!I$9+Current!#REF!)/4)</f>
      </c>
      <c r="I135" s="69">
        <f>IF($A135="","",(Current!J$9+Current!#REF!)/4)</f>
      </c>
      <c r="J135" s="69">
        <f>IF($A135="","",(Current!K$9+Current!#REF!)/4)</f>
      </c>
      <c r="K135" s="69">
        <f>IF($A135="","",(Current!L$9+Current!#REF!)/4)</f>
      </c>
      <c r="L135" s="69">
        <f>IF($A135="","",(Current!M$9+Current!#REF!)/4)</f>
      </c>
      <c r="M135" s="58">
        <f t="shared" si="6"/>
      </c>
      <c r="O135" s="171">
        <f>IF($A135="","",(Reference!B$9+Reference!#REF!)/4)</f>
      </c>
      <c r="P135" s="171">
        <f>IF($A135="","",(Reference!C$9+Reference!#REF!)/4)</f>
      </c>
      <c r="Q135" s="171">
        <f>IF($A135="","",(Reference!D$9+Reference!#REF!)/4)</f>
      </c>
      <c r="R135" s="171">
        <f>IF($A135="","",(Reference!E$9+Reference!#REF!)/4)</f>
      </c>
      <c r="S135" s="171">
        <f>IF($A135="","",(Reference!F$9+Reference!#REF!)/4)</f>
      </c>
      <c r="T135" s="171">
        <f>IF($A135="","",(Reference!G$9+Reference!#REF!)/4)</f>
      </c>
      <c r="U135" s="171">
        <f>IF($A135="","",(Reference!H$9+Reference!#REF!)/4)</f>
      </c>
      <c r="V135" s="171">
        <f>IF($A135="","",(Reference!I$9+Reference!#REF!)/4)</f>
      </c>
      <c r="W135" s="171">
        <f>IF($A135="","",(Reference!J$9+Reference!#REF!)/4)</f>
      </c>
      <c r="X135" s="171">
        <f>IF($A135="","",(Reference!K$9+Reference!#REF!)/4)</f>
      </c>
      <c r="Y135" s="171">
        <f>IF($A135="","",(Reference!L$9+Reference!#REF!)/4)</f>
      </c>
      <c r="Z135" s="172">
        <f t="shared" si="7"/>
      </c>
    </row>
    <row r="136" spans="1:26" ht="16.5">
      <c r="A136" s="281">
        <f>IF(Current!A136&lt;&gt;"",Current!A136,"")</f>
      </c>
      <c r="B136" s="69">
        <f>IF($A136="","",(Current!C$9+Current!#REF!)/4)</f>
      </c>
      <c r="C136" s="69">
        <f>IF($A136="","",(Current!D$9+Current!#REF!)/4)</f>
      </c>
      <c r="D136" s="69">
        <f>IF($A136="","",(Current!E$9+Current!#REF!)/4)</f>
      </c>
      <c r="E136" s="69">
        <f>IF($A136="","",(Current!F$9+Current!#REF!)/4)</f>
      </c>
      <c r="F136" s="69">
        <f>IF($A136="","",(Current!G$9+Current!#REF!)/4)</f>
      </c>
      <c r="G136" s="69">
        <f>IF($A136="","",(Current!H$9+Current!#REF!)/4)</f>
      </c>
      <c r="H136" s="69">
        <f>IF($A136="","",(Current!I$9+Current!#REF!)/4)</f>
      </c>
      <c r="I136" s="69">
        <f>IF($A136="","",(Current!J$9+Current!#REF!)/4)</f>
      </c>
      <c r="J136" s="69">
        <f>IF($A136="","",(Current!K$9+Current!#REF!)/4)</f>
      </c>
      <c r="K136" s="69">
        <f>IF($A136="","",(Current!L$9+Current!#REF!)/4)</f>
      </c>
      <c r="L136" s="69">
        <f>IF($A136="","",(Current!M$9+Current!#REF!)/4)</f>
      </c>
      <c r="M136" s="58">
        <f t="shared" si="6"/>
      </c>
      <c r="O136" s="171">
        <f>IF($A136="","",(Reference!B$9+Reference!#REF!)/4)</f>
      </c>
      <c r="P136" s="171">
        <f>IF($A136="","",(Reference!C$9+Reference!#REF!)/4)</f>
      </c>
      <c r="Q136" s="171">
        <f>IF($A136="","",(Reference!D$9+Reference!#REF!)/4)</f>
      </c>
      <c r="R136" s="171">
        <f>IF($A136="","",(Reference!E$9+Reference!#REF!)/4)</f>
      </c>
      <c r="S136" s="171">
        <f>IF($A136="","",(Reference!F$9+Reference!#REF!)/4)</f>
      </c>
      <c r="T136" s="171">
        <f>IF($A136="","",(Reference!G$9+Reference!#REF!)/4)</f>
      </c>
      <c r="U136" s="171">
        <f>IF($A136="","",(Reference!H$9+Reference!#REF!)/4)</f>
      </c>
      <c r="V136" s="171">
        <f>IF($A136="","",(Reference!I$9+Reference!#REF!)/4)</f>
      </c>
      <c r="W136" s="171">
        <f>IF($A136="","",(Reference!J$9+Reference!#REF!)/4)</f>
      </c>
      <c r="X136" s="171">
        <f>IF($A136="","",(Reference!K$9+Reference!#REF!)/4)</f>
      </c>
      <c r="Y136" s="171">
        <f>IF($A136="","",(Reference!L$9+Reference!#REF!)/4)</f>
      </c>
      <c r="Z136" s="172">
        <f t="shared" si="7"/>
      </c>
    </row>
    <row r="137" spans="1:26" ht="16.5">
      <c r="A137" s="281">
        <f>IF(Current!A137&lt;&gt;"",Current!A137,"")</f>
      </c>
      <c r="B137" s="69">
        <f>IF($A137="","",(Current!C$9+Current!#REF!)/4)</f>
      </c>
      <c r="C137" s="69">
        <f>IF($A137="","",(Current!D$9+Current!#REF!)/4)</f>
      </c>
      <c r="D137" s="69">
        <f>IF($A137="","",(Current!E$9+Current!#REF!)/4)</f>
      </c>
      <c r="E137" s="69">
        <f>IF($A137="","",(Current!F$9+Current!#REF!)/4)</f>
      </c>
      <c r="F137" s="69">
        <f>IF($A137="","",(Current!G$9+Current!#REF!)/4)</f>
      </c>
      <c r="G137" s="69">
        <f>IF($A137="","",(Current!H$9+Current!#REF!)/4)</f>
      </c>
      <c r="H137" s="69">
        <f>IF($A137="","",(Current!I$9+Current!#REF!)/4)</f>
      </c>
      <c r="I137" s="69">
        <f>IF($A137="","",(Current!J$9+Current!#REF!)/4)</f>
      </c>
      <c r="J137" s="69">
        <f>IF($A137="","",(Current!K$9+Current!#REF!)/4)</f>
      </c>
      <c r="K137" s="69">
        <f>IF($A137="","",(Current!L$9+Current!#REF!)/4)</f>
      </c>
      <c r="L137" s="69">
        <f>IF($A137="","",(Current!M$9+Current!#REF!)/4)</f>
      </c>
      <c r="M137" s="58">
        <f t="shared" si="6"/>
      </c>
      <c r="O137" s="171">
        <f>IF($A137="","",(Reference!B$9+Reference!#REF!)/4)</f>
      </c>
      <c r="P137" s="171">
        <f>IF($A137="","",(Reference!C$9+Reference!#REF!)/4)</f>
      </c>
      <c r="Q137" s="171">
        <f>IF($A137="","",(Reference!D$9+Reference!#REF!)/4)</f>
      </c>
      <c r="R137" s="171">
        <f>IF($A137="","",(Reference!E$9+Reference!#REF!)/4)</f>
      </c>
      <c r="S137" s="171">
        <f>IF($A137="","",(Reference!F$9+Reference!#REF!)/4)</f>
      </c>
      <c r="T137" s="171">
        <f>IF($A137="","",(Reference!G$9+Reference!#REF!)/4)</f>
      </c>
      <c r="U137" s="171">
        <f>IF($A137="","",(Reference!H$9+Reference!#REF!)/4)</f>
      </c>
      <c r="V137" s="171">
        <f>IF($A137="","",(Reference!I$9+Reference!#REF!)/4)</f>
      </c>
      <c r="W137" s="171">
        <f>IF($A137="","",(Reference!J$9+Reference!#REF!)/4)</f>
      </c>
      <c r="X137" s="171">
        <f>IF($A137="","",(Reference!K$9+Reference!#REF!)/4)</f>
      </c>
      <c r="Y137" s="171">
        <f>IF($A137="","",(Reference!L$9+Reference!#REF!)/4)</f>
      </c>
      <c r="Z137" s="172">
        <f t="shared" si="7"/>
      </c>
    </row>
    <row r="138" spans="1:26" ht="16.5">
      <c r="A138" s="281">
        <f>IF(Current!A138&lt;&gt;"",Current!A138,"")</f>
      </c>
      <c r="B138" s="69">
        <f>IF($A138="","",(Current!C$9+Current!#REF!)/4)</f>
      </c>
      <c r="C138" s="69">
        <f>IF($A138="","",(Current!D$9+Current!#REF!)/4)</f>
      </c>
      <c r="D138" s="69">
        <f>IF($A138="","",(Current!E$9+Current!#REF!)/4)</f>
      </c>
      <c r="E138" s="69">
        <f>IF($A138="","",(Current!F$9+Current!#REF!)/4)</f>
      </c>
      <c r="F138" s="69">
        <f>IF($A138="","",(Current!G$9+Current!#REF!)/4)</f>
      </c>
      <c r="G138" s="69">
        <f>IF($A138="","",(Current!H$9+Current!#REF!)/4)</f>
      </c>
      <c r="H138" s="69">
        <f>IF($A138="","",(Current!I$9+Current!#REF!)/4)</f>
      </c>
      <c r="I138" s="69">
        <f>IF($A138="","",(Current!J$9+Current!#REF!)/4)</f>
      </c>
      <c r="J138" s="69">
        <f>IF($A138="","",(Current!K$9+Current!#REF!)/4)</f>
      </c>
      <c r="K138" s="69">
        <f>IF($A138="","",(Current!L$9+Current!#REF!)/4)</f>
      </c>
      <c r="L138" s="69">
        <f>IF($A138="","",(Current!M$9+Current!#REF!)/4)</f>
      </c>
      <c r="M138" s="58">
        <f t="shared" si="6"/>
      </c>
      <c r="O138" s="171">
        <f>IF($A138="","",(Reference!B$9+Reference!#REF!)/4)</f>
      </c>
      <c r="P138" s="171">
        <f>IF($A138="","",(Reference!C$9+Reference!#REF!)/4)</f>
      </c>
      <c r="Q138" s="171">
        <f>IF($A138="","",(Reference!D$9+Reference!#REF!)/4)</f>
      </c>
      <c r="R138" s="171">
        <f>IF($A138="","",(Reference!E$9+Reference!#REF!)/4)</f>
      </c>
      <c r="S138" s="171">
        <f>IF($A138="","",(Reference!F$9+Reference!#REF!)/4)</f>
      </c>
      <c r="T138" s="171">
        <f>IF($A138="","",(Reference!G$9+Reference!#REF!)/4)</f>
      </c>
      <c r="U138" s="171">
        <f>IF($A138="","",(Reference!H$9+Reference!#REF!)/4)</f>
      </c>
      <c r="V138" s="171">
        <f>IF($A138="","",(Reference!I$9+Reference!#REF!)/4)</f>
      </c>
      <c r="W138" s="171">
        <f>IF($A138="","",(Reference!J$9+Reference!#REF!)/4)</f>
      </c>
      <c r="X138" s="171">
        <f>IF($A138="","",(Reference!K$9+Reference!#REF!)/4)</f>
      </c>
      <c r="Y138" s="171">
        <f>IF($A138="","",(Reference!L$9+Reference!#REF!)/4)</f>
      </c>
      <c r="Z138" s="172">
        <f t="shared" si="7"/>
      </c>
    </row>
    <row r="139" spans="1:26" ht="16.5">
      <c r="A139" s="281">
        <f>IF(Current!A139&lt;&gt;"",Current!A139,"")</f>
      </c>
      <c r="B139" s="69">
        <f>IF($A139="","",(Current!C$9+Current!#REF!)/4)</f>
      </c>
      <c r="C139" s="69">
        <f>IF($A139="","",(Current!D$9+Current!#REF!)/4)</f>
      </c>
      <c r="D139" s="69">
        <f>IF($A139="","",(Current!E$9+Current!#REF!)/4)</f>
      </c>
      <c r="E139" s="69">
        <f>IF($A139="","",(Current!F$9+Current!#REF!)/4)</f>
      </c>
      <c r="F139" s="69">
        <f>IF($A139="","",(Current!G$9+Current!#REF!)/4)</f>
      </c>
      <c r="G139" s="69">
        <f>IF($A139="","",(Current!H$9+Current!#REF!)/4)</f>
      </c>
      <c r="H139" s="69">
        <f>IF($A139="","",(Current!I$9+Current!#REF!)/4)</f>
      </c>
      <c r="I139" s="69">
        <f>IF($A139="","",(Current!J$9+Current!#REF!)/4)</f>
      </c>
      <c r="J139" s="69">
        <f>IF($A139="","",(Current!K$9+Current!#REF!)/4)</f>
      </c>
      <c r="K139" s="69">
        <f>IF($A139="","",(Current!L$9+Current!#REF!)/4)</f>
      </c>
      <c r="L139" s="69">
        <f>IF($A139="","",(Current!M$9+Current!#REF!)/4)</f>
      </c>
      <c r="M139" s="58">
        <f t="shared" si="6"/>
      </c>
      <c r="O139" s="171">
        <f>IF($A139="","",(Reference!B$9+Reference!#REF!)/4)</f>
      </c>
      <c r="P139" s="171">
        <f>IF($A139="","",(Reference!C$9+Reference!#REF!)/4)</f>
      </c>
      <c r="Q139" s="171">
        <f>IF($A139="","",(Reference!D$9+Reference!#REF!)/4)</f>
      </c>
      <c r="R139" s="171">
        <f>IF($A139="","",(Reference!E$9+Reference!#REF!)/4)</f>
      </c>
      <c r="S139" s="171">
        <f>IF($A139="","",(Reference!F$9+Reference!#REF!)/4)</f>
      </c>
      <c r="T139" s="171">
        <f>IF($A139="","",(Reference!G$9+Reference!#REF!)/4)</f>
      </c>
      <c r="U139" s="171">
        <f>IF($A139="","",(Reference!H$9+Reference!#REF!)/4)</f>
      </c>
      <c r="V139" s="171">
        <f>IF($A139="","",(Reference!I$9+Reference!#REF!)/4)</f>
      </c>
      <c r="W139" s="171">
        <f>IF($A139="","",(Reference!J$9+Reference!#REF!)/4)</f>
      </c>
      <c r="X139" s="171">
        <f>IF($A139="","",(Reference!K$9+Reference!#REF!)/4)</f>
      </c>
      <c r="Y139" s="171">
        <f>IF($A139="","",(Reference!L$9+Reference!#REF!)/4)</f>
      </c>
      <c r="Z139" s="172">
        <f t="shared" si="7"/>
      </c>
    </row>
    <row r="140" spans="1:26" ht="16.5">
      <c r="A140" s="281">
        <f>IF(Current!A140&lt;&gt;"",Current!A140,"")</f>
      </c>
      <c r="B140" s="69">
        <f>IF($A140="","",(Current!C$9+Current!#REF!)/4)</f>
      </c>
      <c r="C140" s="69">
        <f>IF($A140="","",(Current!D$9+Current!#REF!)/4)</f>
      </c>
      <c r="D140" s="69">
        <f>IF($A140="","",(Current!E$9+Current!#REF!)/4)</f>
      </c>
      <c r="E140" s="69">
        <f>IF($A140="","",(Current!F$9+Current!#REF!)/4)</f>
      </c>
      <c r="F140" s="69">
        <f>IF($A140="","",(Current!G$9+Current!#REF!)/4)</f>
      </c>
      <c r="G140" s="69">
        <f>IF($A140="","",(Current!H$9+Current!#REF!)/4)</f>
      </c>
      <c r="H140" s="69">
        <f>IF($A140="","",(Current!I$9+Current!#REF!)/4)</f>
      </c>
      <c r="I140" s="69">
        <f>IF($A140="","",(Current!J$9+Current!#REF!)/4)</f>
      </c>
      <c r="J140" s="69">
        <f>IF($A140="","",(Current!K$9+Current!#REF!)/4)</f>
      </c>
      <c r="K140" s="69">
        <f>IF($A140="","",(Current!L$9+Current!#REF!)/4)</f>
      </c>
      <c r="L140" s="69">
        <f>IF($A140="","",(Current!M$9+Current!#REF!)/4)</f>
      </c>
      <c r="M140" s="58">
        <f t="shared" si="6"/>
      </c>
      <c r="O140" s="171">
        <f>IF($A140="","",(Reference!B$9+Reference!#REF!)/4)</f>
      </c>
      <c r="P140" s="171">
        <f>IF($A140="","",(Reference!C$9+Reference!#REF!)/4)</f>
      </c>
      <c r="Q140" s="171">
        <f>IF($A140="","",(Reference!D$9+Reference!#REF!)/4)</f>
      </c>
      <c r="R140" s="171">
        <f>IF($A140="","",(Reference!E$9+Reference!#REF!)/4)</f>
      </c>
      <c r="S140" s="171">
        <f>IF($A140="","",(Reference!F$9+Reference!#REF!)/4)</f>
      </c>
      <c r="T140" s="171">
        <f>IF($A140="","",(Reference!G$9+Reference!#REF!)/4)</f>
      </c>
      <c r="U140" s="171">
        <f>IF($A140="","",(Reference!H$9+Reference!#REF!)/4)</f>
      </c>
      <c r="V140" s="171">
        <f>IF($A140="","",(Reference!I$9+Reference!#REF!)/4)</f>
      </c>
      <c r="W140" s="171">
        <f>IF($A140="","",(Reference!J$9+Reference!#REF!)/4)</f>
      </c>
      <c r="X140" s="171">
        <f>IF($A140="","",(Reference!K$9+Reference!#REF!)/4)</f>
      </c>
      <c r="Y140" s="171">
        <f>IF($A140="","",(Reference!L$9+Reference!#REF!)/4)</f>
      </c>
      <c r="Z140" s="172">
        <f t="shared" si="7"/>
      </c>
    </row>
    <row r="141" spans="1:26" ht="16.5">
      <c r="A141" s="281">
        <f>IF(Current!A141&lt;&gt;"",Current!A141,"")</f>
      </c>
      <c r="B141" s="69">
        <f>IF($A141="","",(Current!C$9+Current!#REF!)/4)</f>
      </c>
      <c r="C141" s="69">
        <f>IF($A141="","",(Current!D$9+Current!#REF!)/4)</f>
      </c>
      <c r="D141" s="69">
        <f>IF($A141="","",(Current!E$9+Current!#REF!)/4)</f>
      </c>
      <c r="E141" s="69">
        <f>IF($A141="","",(Current!F$9+Current!#REF!)/4)</f>
      </c>
      <c r="F141" s="69">
        <f>IF($A141="","",(Current!G$9+Current!#REF!)/4)</f>
      </c>
      <c r="G141" s="69">
        <f>IF($A141="","",(Current!H$9+Current!#REF!)/4)</f>
      </c>
      <c r="H141" s="69">
        <f>IF($A141="","",(Current!I$9+Current!#REF!)/4)</f>
      </c>
      <c r="I141" s="69">
        <f>IF($A141="","",(Current!J$9+Current!#REF!)/4)</f>
      </c>
      <c r="J141" s="69">
        <f>IF($A141="","",(Current!K$9+Current!#REF!)/4)</f>
      </c>
      <c r="K141" s="69">
        <f>IF($A141="","",(Current!L$9+Current!#REF!)/4)</f>
      </c>
      <c r="L141" s="69">
        <f>IF($A141="","",(Current!M$9+Current!#REF!)/4)</f>
      </c>
      <c r="M141" s="58">
        <f t="shared" si="6"/>
      </c>
      <c r="O141" s="171">
        <f>IF($A141="","",(Reference!B$9+Reference!#REF!)/4)</f>
      </c>
      <c r="P141" s="171">
        <f>IF($A141="","",(Reference!C$9+Reference!#REF!)/4)</f>
      </c>
      <c r="Q141" s="171">
        <f>IF($A141="","",(Reference!D$9+Reference!#REF!)/4)</f>
      </c>
      <c r="R141" s="171">
        <f>IF($A141="","",(Reference!E$9+Reference!#REF!)/4)</f>
      </c>
      <c r="S141" s="171">
        <f>IF($A141="","",(Reference!F$9+Reference!#REF!)/4)</f>
      </c>
      <c r="T141" s="171">
        <f>IF($A141="","",(Reference!G$9+Reference!#REF!)/4)</f>
      </c>
      <c r="U141" s="171">
        <f>IF($A141="","",(Reference!H$9+Reference!#REF!)/4)</f>
      </c>
      <c r="V141" s="171">
        <f>IF($A141="","",(Reference!I$9+Reference!#REF!)/4)</f>
      </c>
      <c r="W141" s="171">
        <f>IF($A141="","",(Reference!J$9+Reference!#REF!)/4)</f>
      </c>
      <c r="X141" s="171">
        <f>IF($A141="","",(Reference!K$9+Reference!#REF!)/4)</f>
      </c>
      <c r="Y141" s="171">
        <f>IF($A141="","",(Reference!L$9+Reference!#REF!)/4)</f>
      </c>
      <c r="Z141" s="172">
        <f t="shared" si="7"/>
      </c>
    </row>
    <row r="142" spans="1:26" ht="16.5">
      <c r="A142" s="281">
        <f>IF(Current!A142&lt;&gt;"",Current!A142,"")</f>
      </c>
      <c r="B142" s="69">
        <f>IF($A142="","",(Current!C$9+Current!#REF!)/4)</f>
      </c>
      <c r="C142" s="69">
        <f>IF($A142="","",(Current!D$9+Current!#REF!)/4)</f>
      </c>
      <c r="D142" s="69">
        <f>IF($A142="","",(Current!E$9+Current!#REF!)/4)</f>
      </c>
      <c r="E142" s="69">
        <f>IF($A142="","",(Current!F$9+Current!#REF!)/4)</f>
      </c>
      <c r="F142" s="69">
        <f>IF($A142="","",(Current!G$9+Current!#REF!)/4)</f>
      </c>
      <c r="G142" s="69">
        <f>IF($A142="","",(Current!H$9+Current!#REF!)/4)</f>
      </c>
      <c r="H142" s="69">
        <f>IF($A142="","",(Current!I$9+Current!#REF!)/4)</f>
      </c>
      <c r="I142" s="69">
        <f>IF($A142="","",(Current!J$9+Current!#REF!)/4)</f>
      </c>
      <c r="J142" s="69">
        <f>IF($A142="","",(Current!K$9+Current!#REF!)/4)</f>
      </c>
      <c r="K142" s="69">
        <f>IF($A142="","",(Current!L$9+Current!#REF!)/4)</f>
      </c>
      <c r="L142" s="69">
        <f>IF($A142="","",(Current!M$9+Current!#REF!)/4)</f>
      </c>
      <c r="M142" s="58">
        <f t="shared" si="6"/>
      </c>
      <c r="O142" s="171">
        <f>IF($A142="","",(Reference!B$9+Reference!#REF!)/4)</f>
      </c>
      <c r="P142" s="171">
        <f>IF($A142="","",(Reference!C$9+Reference!#REF!)/4)</f>
      </c>
      <c r="Q142" s="171">
        <f>IF($A142="","",(Reference!D$9+Reference!#REF!)/4)</f>
      </c>
      <c r="R142" s="171">
        <f>IF($A142="","",(Reference!E$9+Reference!#REF!)/4)</f>
      </c>
      <c r="S142" s="171">
        <f>IF($A142="","",(Reference!F$9+Reference!#REF!)/4)</f>
      </c>
      <c r="T142" s="171">
        <f>IF($A142="","",(Reference!G$9+Reference!#REF!)/4)</f>
      </c>
      <c r="U142" s="171">
        <f>IF($A142="","",(Reference!H$9+Reference!#REF!)/4)</f>
      </c>
      <c r="V142" s="171">
        <f>IF($A142="","",(Reference!I$9+Reference!#REF!)/4)</f>
      </c>
      <c r="W142" s="171">
        <f>IF($A142="","",(Reference!J$9+Reference!#REF!)/4)</f>
      </c>
      <c r="X142" s="171">
        <f>IF($A142="","",(Reference!K$9+Reference!#REF!)/4)</f>
      </c>
      <c r="Y142" s="171">
        <f>IF($A142="","",(Reference!L$9+Reference!#REF!)/4)</f>
      </c>
      <c r="Z142" s="172">
        <f t="shared" si="7"/>
      </c>
    </row>
    <row r="143" spans="1:26" ht="16.5">
      <c r="A143" s="281">
        <f>IF(Current!A143&lt;&gt;"",Current!A143,"")</f>
      </c>
      <c r="B143" s="69">
        <f>IF($A143="","",(Current!C$9+Current!#REF!)/4)</f>
      </c>
      <c r="C143" s="69">
        <f>IF($A143="","",(Current!D$9+Current!#REF!)/4)</f>
      </c>
      <c r="D143" s="69">
        <f>IF($A143="","",(Current!E$9+Current!#REF!)/4)</f>
      </c>
      <c r="E143" s="69">
        <f>IF($A143="","",(Current!F$9+Current!#REF!)/4)</f>
      </c>
      <c r="F143" s="69">
        <f>IF($A143="","",(Current!G$9+Current!#REF!)/4)</f>
      </c>
      <c r="G143" s="69">
        <f>IF($A143="","",(Current!H$9+Current!#REF!)/4)</f>
      </c>
      <c r="H143" s="69">
        <f>IF($A143="","",(Current!I$9+Current!#REF!)/4)</f>
      </c>
      <c r="I143" s="69">
        <f>IF($A143="","",(Current!J$9+Current!#REF!)/4)</f>
      </c>
      <c r="J143" s="69">
        <f>IF($A143="","",(Current!K$9+Current!#REF!)/4)</f>
      </c>
      <c r="K143" s="69">
        <f>IF($A143="","",(Current!L$9+Current!#REF!)/4)</f>
      </c>
      <c r="L143" s="69">
        <f>IF($A143="","",(Current!M$9+Current!#REF!)/4)</f>
      </c>
      <c r="M143" s="58">
        <f t="shared" si="6"/>
      </c>
      <c r="O143" s="171">
        <f>IF($A143="","",(Reference!B$9+Reference!#REF!)/4)</f>
      </c>
      <c r="P143" s="171">
        <f>IF($A143="","",(Reference!C$9+Reference!#REF!)/4)</f>
      </c>
      <c r="Q143" s="171">
        <f>IF($A143="","",(Reference!D$9+Reference!#REF!)/4)</f>
      </c>
      <c r="R143" s="171">
        <f>IF($A143="","",(Reference!E$9+Reference!#REF!)/4)</f>
      </c>
      <c r="S143" s="171">
        <f>IF($A143="","",(Reference!F$9+Reference!#REF!)/4)</f>
      </c>
      <c r="T143" s="171">
        <f>IF($A143="","",(Reference!G$9+Reference!#REF!)/4)</f>
      </c>
      <c r="U143" s="171">
        <f>IF($A143="","",(Reference!H$9+Reference!#REF!)/4)</f>
      </c>
      <c r="V143" s="171">
        <f>IF($A143="","",(Reference!I$9+Reference!#REF!)/4)</f>
      </c>
      <c r="W143" s="171">
        <f>IF($A143="","",(Reference!J$9+Reference!#REF!)/4)</f>
      </c>
      <c r="X143" s="171">
        <f>IF($A143="","",(Reference!K$9+Reference!#REF!)/4)</f>
      </c>
      <c r="Y143" s="171">
        <f>IF($A143="","",(Reference!L$9+Reference!#REF!)/4)</f>
      </c>
      <c r="Z143" s="172">
        <f t="shared" si="7"/>
      </c>
    </row>
    <row r="144" spans="1:26" ht="16.5">
      <c r="A144" s="281">
        <f>IF(Current!A144&lt;&gt;"",Current!A144,"")</f>
      </c>
      <c r="B144" s="69">
        <f>IF($A144="","",(Current!C$9+Current!#REF!)/4)</f>
      </c>
      <c r="C144" s="69">
        <f>IF($A144="","",(Current!D$9+Current!#REF!)/4)</f>
      </c>
      <c r="D144" s="69">
        <f>IF($A144="","",(Current!E$9+Current!#REF!)/4)</f>
      </c>
      <c r="E144" s="69">
        <f>IF($A144="","",(Current!F$9+Current!#REF!)/4)</f>
      </c>
      <c r="F144" s="69">
        <f>IF($A144="","",(Current!G$9+Current!#REF!)/4)</f>
      </c>
      <c r="G144" s="69">
        <f>IF($A144="","",(Current!H$9+Current!#REF!)/4)</f>
      </c>
      <c r="H144" s="69">
        <f>IF($A144="","",(Current!I$9+Current!#REF!)/4)</f>
      </c>
      <c r="I144" s="69">
        <f>IF($A144="","",(Current!J$9+Current!#REF!)/4)</f>
      </c>
      <c r="J144" s="69">
        <f>IF($A144="","",(Current!K$9+Current!#REF!)/4)</f>
      </c>
      <c r="K144" s="69">
        <f>IF($A144="","",(Current!L$9+Current!#REF!)/4)</f>
      </c>
      <c r="L144" s="69">
        <f>IF($A144="","",(Current!M$9+Current!#REF!)/4)</f>
      </c>
      <c r="M144" s="58">
        <f t="shared" si="6"/>
      </c>
      <c r="O144" s="171">
        <f>IF($A144="","",(Reference!B$9+Reference!#REF!)/4)</f>
      </c>
      <c r="P144" s="171">
        <f>IF($A144="","",(Reference!C$9+Reference!#REF!)/4)</f>
      </c>
      <c r="Q144" s="171">
        <f>IF($A144="","",(Reference!D$9+Reference!#REF!)/4)</f>
      </c>
      <c r="R144" s="171">
        <f>IF($A144="","",(Reference!E$9+Reference!#REF!)/4)</f>
      </c>
      <c r="S144" s="171">
        <f>IF($A144="","",(Reference!F$9+Reference!#REF!)/4)</f>
      </c>
      <c r="T144" s="171">
        <f>IF($A144="","",(Reference!G$9+Reference!#REF!)/4)</f>
      </c>
      <c r="U144" s="171">
        <f>IF($A144="","",(Reference!H$9+Reference!#REF!)/4)</f>
      </c>
      <c r="V144" s="171">
        <f>IF($A144="","",(Reference!I$9+Reference!#REF!)/4)</f>
      </c>
      <c r="W144" s="171">
        <f>IF($A144="","",(Reference!J$9+Reference!#REF!)/4)</f>
      </c>
      <c r="X144" s="171">
        <f>IF($A144="","",(Reference!K$9+Reference!#REF!)/4)</f>
      </c>
      <c r="Y144" s="171">
        <f>IF($A144="","",(Reference!L$9+Reference!#REF!)/4)</f>
      </c>
      <c r="Z144" s="172">
        <f t="shared" si="7"/>
      </c>
    </row>
    <row r="145" spans="1:26" ht="16.5">
      <c r="A145" s="281">
        <f>IF(Current!A145&lt;&gt;"",Current!A145,"")</f>
      </c>
      <c r="B145" s="69">
        <f>IF($A145="","",(Current!C$9+Current!#REF!)/4)</f>
      </c>
      <c r="C145" s="69">
        <f>IF($A145="","",(Current!D$9+Current!#REF!)/4)</f>
      </c>
      <c r="D145" s="69">
        <f>IF($A145="","",(Current!E$9+Current!#REF!)/4)</f>
      </c>
      <c r="E145" s="69">
        <f>IF($A145="","",(Current!F$9+Current!#REF!)/4)</f>
      </c>
      <c r="F145" s="69">
        <f>IF($A145="","",(Current!G$9+Current!#REF!)/4)</f>
      </c>
      <c r="G145" s="69">
        <f>IF($A145="","",(Current!H$9+Current!#REF!)/4)</f>
      </c>
      <c r="H145" s="69">
        <f>IF($A145="","",(Current!I$9+Current!#REF!)/4)</f>
      </c>
      <c r="I145" s="69">
        <f>IF($A145="","",(Current!J$9+Current!#REF!)/4)</f>
      </c>
      <c r="J145" s="69">
        <f>IF($A145="","",(Current!K$9+Current!#REF!)/4)</f>
      </c>
      <c r="K145" s="69">
        <f>IF($A145="","",(Current!L$9+Current!#REF!)/4)</f>
      </c>
      <c r="L145" s="69">
        <f>IF($A145="","",(Current!M$9+Current!#REF!)/4)</f>
      </c>
      <c r="M145" s="58">
        <f t="shared" si="6"/>
      </c>
      <c r="O145" s="171">
        <f>IF($A145="","",(Reference!B$9+Reference!#REF!)/4)</f>
      </c>
      <c r="P145" s="171">
        <f>IF($A145="","",(Reference!C$9+Reference!#REF!)/4)</f>
      </c>
      <c r="Q145" s="171">
        <f>IF($A145="","",(Reference!D$9+Reference!#REF!)/4)</f>
      </c>
      <c r="R145" s="171">
        <f>IF($A145="","",(Reference!E$9+Reference!#REF!)/4)</f>
      </c>
      <c r="S145" s="171">
        <f>IF($A145="","",(Reference!F$9+Reference!#REF!)/4)</f>
      </c>
      <c r="T145" s="171">
        <f>IF($A145="","",(Reference!G$9+Reference!#REF!)/4)</f>
      </c>
      <c r="U145" s="171">
        <f>IF($A145="","",(Reference!H$9+Reference!#REF!)/4)</f>
      </c>
      <c r="V145" s="171">
        <f>IF($A145="","",(Reference!I$9+Reference!#REF!)/4)</f>
      </c>
      <c r="W145" s="171">
        <f>IF($A145="","",(Reference!J$9+Reference!#REF!)/4)</f>
      </c>
      <c r="X145" s="171">
        <f>IF($A145="","",(Reference!K$9+Reference!#REF!)/4)</f>
      </c>
      <c r="Y145" s="171">
        <f>IF($A145="","",(Reference!L$9+Reference!#REF!)/4)</f>
      </c>
      <c r="Z145" s="172">
        <f t="shared" si="7"/>
      </c>
    </row>
    <row r="146" spans="1:26" ht="16.5">
      <c r="A146" s="281">
        <f>IF(Current!A146&lt;&gt;"",Current!A146,"")</f>
      </c>
      <c r="B146" s="69">
        <f>IF($A146="","",(Current!C$9+Current!#REF!)/4)</f>
      </c>
      <c r="C146" s="69">
        <f>IF($A146="","",(Current!D$9+Current!#REF!)/4)</f>
      </c>
      <c r="D146" s="69">
        <f>IF($A146="","",(Current!E$9+Current!#REF!)/4)</f>
      </c>
      <c r="E146" s="69">
        <f>IF($A146="","",(Current!F$9+Current!#REF!)/4)</f>
      </c>
      <c r="F146" s="69">
        <f>IF($A146="","",(Current!G$9+Current!#REF!)/4)</f>
      </c>
      <c r="G146" s="69">
        <f>IF($A146="","",(Current!H$9+Current!#REF!)/4)</f>
      </c>
      <c r="H146" s="69">
        <f>IF($A146="","",(Current!I$9+Current!#REF!)/4)</f>
      </c>
      <c r="I146" s="69">
        <f>IF($A146="","",(Current!J$9+Current!#REF!)/4)</f>
      </c>
      <c r="J146" s="69">
        <f>IF($A146="","",(Current!K$9+Current!#REF!)/4)</f>
      </c>
      <c r="K146" s="69">
        <f>IF($A146="","",(Current!L$9+Current!#REF!)/4)</f>
      </c>
      <c r="L146" s="69">
        <f>IF($A146="","",(Current!M$9+Current!#REF!)/4)</f>
      </c>
      <c r="M146" s="58">
        <f t="shared" si="6"/>
      </c>
      <c r="O146" s="171">
        <f>IF($A146="","",(Reference!B$9+Reference!#REF!)/4)</f>
      </c>
      <c r="P146" s="171">
        <f>IF($A146="","",(Reference!C$9+Reference!#REF!)/4)</f>
      </c>
      <c r="Q146" s="171">
        <f>IF($A146="","",(Reference!D$9+Reference!#REF!)/4)</f>
      </c>
      <c r="R146" s="171">
        <f>IF($A146="","",(Reference!E$9+Reference!#REF!)/4)</f>
      </c>
      <c r="S146" s="171">
        <f>IF($A146="","",(Reference!F$9+Reference!#REF!)/4)</f>
      </c>
      <c r="T146" s="171">
        <f>IF($A146="","",(Reference!G$9+Reference!#REF!)/4)</f>
      </c>
      <c r="U146" s="171">
        <f>IF($A146="","",(Reference!H$9+Reference!#REF!)/4)</f>
      </c>
      <c r="V146" s="171">
        <f>IF($A146="","",(Reference!I$9+Reference!#REF!)/4)</f>
      </c>
      <c r="W146" s="171">
        <f>IF($A146="","",(Reference!J$9+Reference!#REF!)/4)</f>
      </c>
      <c r="X146" s="171">
        <f>IF($A146="","",(Reference!K$9+Reference!#REF!)/4)</f>
      </c>
      <c r="Y146" s="171">
        <f>IF($A146="","",(Reference!L$9+Reference!#REF!)/4)</f>
      </c>
      <c r="Z146" s="172">
        <f t="shared" si="7"/>
      </c>
    </row>
    <row r="147" spans="1:26" ht="16.5">
      <c r="A147" s="281">
        <f>IF(Current!A147&lt;&gt;"",Current!A147,"")</f>
      </c>
      <c r="B147" s="69">
        <f>IF($A147="","",(Current!C$9+Current!#REF!)/4)</f>
      </c>
      <c r="C147" s="69">
        <f>IF($A147="","",(Current!D$9+Current!#REF!)/4)</f>
      </c>
      <c r="D147" s="69">
        <f>IF($A147="","",(Current!E$9+Current!#REF!)/4)</f>
      </c>
      <c r="E147" s="69">
        <f>IF($A147="","",(Current!F$9+Current!#REF!)/4)</f>
      </c>
      <c r="F147" s="69">
        <f>IF($A147="","",(Current!G$9+Current!#REF!)/4)</f>
      </c>
      <c r="G147" s="69">
        <f>IF($A147="","",(Current!H$9+Current!#REF!)/4)</f>
      </c>
      <c r="H147" s="69">
        <f>IF($A147="","",(Current!I$9+Current!#REF!)/4)</f>
      </c>
      <c r="I147" s="69">
        <f>IF($A147="","",(Current!J$9+Current!#REF!)/4)</f>
      </c>
      <c r="J147" s="69">
        <f>IF($A147="","",(Current!K$9+Current!#REF!)/4)</f>
      </c>
      <c r="K147" s="69">
        <f>IF($A147="","",(Current!L$9+Current!#REF!)/4)</f>
      </c>
      <c r="L147" s="69">
        <f>IF($A147="","",(Current!M$9+Current!#REF!)/4)</f>
      </c>
      <c r="M147" s="58">
        <f t="shared" si="6"/>
      </c>
      <c r="O147" s="171">
        <f>IF($A147="","",(Reference!B$9+Reference!#REF!)/4)</f>
      </c>
      <c r="P147" s="171">
        <f>IF($A147="","",(Reference!C$9+Reference!#REF!)/4)</f>
      </c>
      <c r="Q147" s="171">
        <f>IF($A147="","",(Reference!D$9+Reference!#REF!)/4)</f>
      </c>
      <c r="R147" s="171">
        <f>IF($A147="","",(Reference!E$9+Reference!#REF!)/4)</f>
      </c>
      <c r="S147" s="171">
        <f>IF($A147="","",(Reference!F$9+Reference!#REF!)/4)</f>
      </c>
      <c r="T147" s="171">
        <f>IF($A147="","",(Reference!G$9+Reference!#REF!)/4)</f>
      </c>
      <c r="U147" s="171">
        <f>IF($A147="","",(Reference!H$9+Reference!#REF!)/4)</f>
      </c>
      <c r="V147" s="171">
        <f>IF($A147="","",(Reference!I$9+Reference!#REF!)/4)</f>
      </c>
      <c r="W147" s="171">
        <f>IF($A147="","",(Reference!J$9+Reference!#REF!)/4)</f>
      </c>
      <c r="X147" s="171">
        <f>IF($A147="","",(Reference!K$9+Reference!#REF!)/4)</f>
      </c>
      <c r="Y147" s="171">
        <f>IF($A147="","",(Reference!L$9+Reference!#REF!)/4)</f>
      </c>
      <c r="Z147" s="172">
        <f t="shared" si="7"/>
      </c>
    </row>
    <row r="148" spans="1:26" ht="16.5">
      <c r="A148" s="281">
        <f>IF(Current!A148&lt;&gt;"",Current!A148,"")</f>
      </c>
      <c r="B148" s="69">
        <f>IF($A148="","",(Current!C$9+Current!#REF!)/4)</f>
      </c>
      <c r="C148" s="69">
        <f>IF($A148="","",(Current!D$9+Current!#REF!)/4)</f>
      </c>
      <c r="D148" s="69">
        <f>IF($A148="","",(Current!E$9+Current!#REF!)/4)</f>
      </c>
      <c r="E148" s="69">
        <f>IF($A148="","",(Current!F$9+Current!#REF!)/4)</f>
      </c>
      <c r="F148" s="69">
        <f>IF($A148="","",(Current!G$9+Current!#REF!)/4)</f>
      </c>
      <c r="G148" s="69">
        <f>IF($A148="","",(Current!H$9+Current!#REF!)/4)</f>
      </c>
      <c r="H148" s="69">
        <f>IF($A148="","",(Current!I$9+Current!#REF!)/4)</f>
      </c>
      <c r="I148" s="69">
        <f>IF($A148="","",(Current!J$9+Current!#REF!)/4)</f>
      </c>
      <c r="J148" s="69">
        <f>IF($A148="","",(Current!K$9+Current!#REF!)/4)</f>
      </c>
      <c r="K148" s="69">
        <f>IF($A148="","",(Current!L$9+Current!#REF!)/4)</f>
      </c>
      <c r="L148" s="69">
        <f>IF($A148="","",(Current!M$9+Current!#REF!)/4)</f>
      </c>
      <c r="M148" s="58">
        <f t="shared" si="6"/>
      </c>
      <c r="O148" s="171">
        <f>IF($A148="","",(Reference!B$9+Reference!#REF!)/4)</f>
      </c>
      <c r="P148" s="171">
        <f>IF($A148="","",(Reference!C$9+Reference!#REF!)/4)</f>
      </c>
      <c r="Q148" s="171">
        <f>IF($A148="","",(Reference!D$9+Reference!#REF!)/4)</f>
      </c>
      <c r="R148" s="171">
        <f>IF($A148="","",(Reference!E$9+Reference!#REF!)/4)</f>
      </c>
      <c r="S148" s="171">
        <f>IF($A148="","",(Reference!F$9+Reference!#REF!)/4)</f>
      </c>
      <c r="T148" s="171">
        <f>IF($A148="","",(Reference!G$9+Reference!#REF!)/4)</f>
      </c>
      <c r="U148" s="171">
        <f>IF($A148="","",(Reference!H$9+Reference!#REF!)/4)</f>
      </c>
      <c r="V148" s="171">
        <f>IF($A148="","",(Reference!I$9+Reference!#REF!)/4)</f>
      </c>
      <c r="W148" s="171">
        <f>IF($A148="","",(Reference!J$9+Reference!#REF!)/4)</f>
      </c>
      <c r="X148" s="171">
        <f>IF($A148="","",(Reference!K$9+Reference!#REF!)/4)</f>
      </c>
      <c r="Y148" s="171">
        <f>IF($A148="","",(Reference!L$9+Reference!#REF!)/4)</f>
      </c>
      <c r="Z148" s="172">
        <f t="shared" si="7"/>
      </c>
    </row>
    <row r="149" spans="1:26" ht="16.5">
      <c r="A149" s="281">
        <f>IF(Current!A149&lt;&gt;"",Current!A149,"")</f>
      </c>
      <c r="B149" s="69">
        <f>IF($A149="","",(Current!C$9+Current!#REF!)/4)</f>
      </c>
      <c r="C149" s="69">
        <f>IF($A149="","",(Current!D$9+Current!#REF!)/4)</f>
      </c>
      <c r="D149" s="69">
        <f>IF($A149="","",(Current!E$9+Current!#REF!)/4)</f>
      </c>
      <c r="E149" s="69">
        <f>IF($A149="","",(Current!F$9+Current!#REF!)/4)</f>
      </c>
      <c r="F149" s="69">
        <f>IF($A149="","",(Current!G$9+Current!#REF!)/4)</f>
      </c>
      <c r="G149" s="69">
        <f>IF($A149="","",(Current!H$9+Current!#REF!)/4)</f>
      </c>
      <c r="H149" s="69">
        <f>IF($A149="","",(Current!I$9+Current!#REF!)/4)</f>
      </c>
      <c r="I149" s="69">
        <f>IF($A149="","",(Current!J$9+Current!#REF!)/4)</f>
      </c>
      <c r="J149" s="69">
        <f>IF($A149="","",(Current!K$9+Current!#REF!)/4)</f>
      </c>
      <c r="K149" s="69">
        <f>IF($A149="","",(Current!L$9+Current!#REF!)/4)</f>
      </c>
      <c r="L149" s="69">
        <f>IF($A149="","",(Current!M$9+Current!#REF!)/4)</f>
      </c>
      <c r="M149" s="58">
        <f t="shared" si="6"/>
      </c>
      <c r="O149" s="171">
        <f>IF($A149="","",(Reference!B$9+Reference!#REF!)/4)</f>
      </c>
      <c r="P149" s="171">
        <f>IF($A149="","",(Reference!C$9+Reference!#REF!)/4)</f>
      </c>
      <c r="Q149" s="171">
        <f>IF($A149="","",(Reference!D$9+Reference!#REF!)/4)</f>
      </c>
      <c r="R149" s="171">
        <f>IF($A149="","",(Reference!E$9+Reference!#REF!)/4)</f>
      </c>
      <c r="S149" s="171">
        <f>IF($A149="","",(Reference!F$9+Reference!#REF!)/4)</f>
      </c>
      <c r="T149" s="171">
        <f>IF($A149="","",(Reference!G$9+Reference!#REF!)/4)</f>
      </c>
      <c r="U149" s="171">
        <f>IF($A149="","",(Reference!H$9+Reference!#REF!)/4)</f>
      </c>
      <c r="V149" s="171">
        <f>IF($A149="","",(Reference!I$9+Reference!#REF!)/4)</f>
      </c>
      <c r="W149" s="171">
        <f>IF($A149="","",(Reference!J$9+Reference!#REF!)/4)</f>
      </c>
      <c r="X149" s="171">
        <f>IF($A149="","",(Reference!K$9+Reference!#REF!)/4)</f>
      </c>
      <c r="Y149" s="171">
        <f>IF($A149="","",(Reference!L$9+Reference!#REF!)/4)</f>
      </c>
      <c r="Z149" s="172">
        <f t="shared" si="7"/>
      </c>
    </row>
    <row r="150" spans="1:26" ht="16.5">
      <c r="A150" s="281">
        <f>IF(Current!A150&lt;&gt;"",Current!A150,"")</f>
      </c>
      <c r="B150" s="69">
        <f>IF($A150="","",(Current!C$9+Current!#REF!)/4)</f>
      </c>
      <c r="C150" s="69">
        <f>IF($A150="","",(Current!D$9+Current!#REF!)/4)</f>
      </c>
      <c r="D150" s="69">
        <f>IF($A150="","",(Current!E$9+Current!#REF!)/4)</f>
      </c>
      <c r="E150" s="69">
        <f>IF($A150="","",(Current!F$9+Current!#REF!)/4)</f>
      </c>
      <c r="F150" s="69">
        <f>IF($A150="","",(Current!G$9+Current!#REF!)/4)</f>
      </c>
      <c r="G150" s="69">
        <f>IF($A150="","",(Current!H$9+Current!#REF!)/4)</f>
      </c>
      <c r="H150" s="69">
        <f>IF($A150="","",(Current!I$9+Current!#REF!)/4)</f>
      </c>
      <c r="I150" s="69">
        <f>IF($A150="","",(Current!J$9+Current!#REF!)/4)</f>
      </c>
      <c r="J150" s="69">
        <f>IF($A150="","",(Current!K$9+Current!#REF!)/4)</f>
      </c>
      <c r="K150" s="69">
        <f>IF($A150="","",(Current!L$9+Current!#REF!)/4)</f>
      </c>
      <c r="L150" s="69">
        <f>IF($A150="","",(Current!M$9+Current!#REF!)/4)</f>
      </c>
      <c r="M150" s="58">
        <f t="shared" si="6"/>
      </c>
      <c r="O150" s="171">
        <f>IF($A150="","",(Reference!B$9+Reference!#REF!)/4)</f>
      </c>
      <c r="P150" s="171">
        <f>IF($A150="","",(Reference!C$9+Reference!#REF!)/4)</f>
      </c>
      <c r="Q150" s="171">
        <f>IF($A150="","",(Reference!D$9+Reference!#REF!)/4)</f>
      </c>
      <c r="R150" s="171">
        <f>IF($A150="","",(Reference!E$9+Reference!#REF!)/4)</f>
      </c>
      <c r="S150" s="171">
        <f>IF($A150="","",(Reference!F$9+Reference!#REF!)/4)</f>
      </c>
      <c r="T150" s="171">
        <f>IF($A150="","",(Reference!G$9+Reference!#REF!)/4)</f>
      </c>
      <c r="U150" s="171">
        <f>IF($A150="","",(Reference!H$9+Reference!#REF!)/4)</f>
      </c>
      <c r="V150" s="171">
        <f>IF($A150="","",(Reference!I$9+Reference!#REF!)/4)</f>
      </c>
      <c r="W150" s="171">
        <f>IF($A150="","",(Reference!J$9+Reference!#REF!)/4)</f>
      </c>
      <c r="X150" s="171">
        <f>IF($A150="","",(Reference!K$9+Reference!#REF!)/4)</f>
      </c>
      <c r="Y150" s="171">
        <f>IF($A150="","",(Reference!L$9+Reference!#REF!)/4)</f>
      </c>
      <c r="Z150" s="172">
        <f t="shared" si="7"/>
      </c>
    </row>
    <row r="151" spans="1:26" ht="16.5">
      <c r="A151" s="281">
        <f>IF(Current!A151&lt;&gt;"",Current!A151,"")</f>
      </c>
      <c r="B151" s="69">
        <f>IF($A151="","",(Current!C$9+Current!#REF!)/4)</f>
      </c>
      <c r="C151" s="69">
        <f>IF($A151="","",(Current!D$9+Current!#REF!)/4)</f>
      </c>
      <c r="D151" s="69">
        <f>IF($A151="","",(Current!E$9+Current!#REF!)/4)</f>
      </c>
      <c r="E151" s="69">
        <f>IF($A151="","",(Current!F$9+Current!#REF!)/4)</f>
      </c>
      <c r="F151" s="69">
        <f>IF($A151="","",(Current!G$9+Current!#REF!)/4)</f>
      </c>
      <c r="G151" s="69">
        <f>IF($A151="","",(Current!H$9+Current!#REF!)/4)</f>
      </c>
      <c r="H151" s="69">
        <f>IF($A151="","",(Current!I$9+Current!#REF!)/4)</f>
      </c>
      <c r="I151" s="69">
        <f>IF($A151="","",(Current!J$9+Current!#REF!)/4)</f>
      </c>
      <c r="J151" s="69">
        <f>IF($A151="","",(Current!K$9+Current!#REF!)/4)</f>
      </c>
      <c r="K151" s="69">
        <f>IF($A151="","",(Current!L$9+Current!#REF!)/4)</f>
      </c>
      <c r="L151" s="69">
        <f>IF($A151="","",(Current!M$9+Current!#REF!)/4)</f>
      </c>
      <c r="M151" s="58">
        <f t="shared" si="6"/>
      </c>
      <c r="O151" s="171">
        <f>IF($A151="","",(Reference!B$9+Reference!#REF!)/4)</f>
      </c>
      <c r="P151" s="171">
        <f>IF($A151="","",(Reference!C$9+Reference!#REF!)/4)</f>
      </c>
      <c r="Q151" s="171">
        <f>IF($A151="","",(Reference!D$9+Reference!#REF!)/4)</f>
      </c>
      <c r="R151" s="171">
        <f>IF($A151="","",(Reference!E$9+Reference!#REF!)/4)</f>
      </c>
      <c r="S151" s="171">
        <f>IF($A151="","",(Reference!F$9+Reference!#REF!)/4)</f>
      </c>
      <c r="T151" s="171">
        <f>IF($A151="","",(Reference!G$9+Reference!#REF!)/4)</f>
      </c>
      <c r="U151" s="171">
        <f>IF($A151="","",(Reference!H$9+Reference!#REF!)/4)</f>
      </c>
      <c r="V151" s="171">
        <f>IF($A151="","",(Reference!I$9+Reference!#REF!)/4)</f>
      </c>
      <c r="W151" s="171">
        <f>IF($A151="","",(Reference!J$9+Reference!#REF!)/4)</f>
      </c>
      <c r="X151" s="171">
        <f>IF($A151="","",(Reference!K$9+Reference!#REF!)/4)</f>
      </c>
      <c r="Y151" s="171">
        <f>IF($A151="","",(Reference!L$9+Reference!#REF!)/4)</f>
      </c>
      <c r="Z151" s="172">
        <f t="shared" si="7"/>
      </c>
    </row>
    <row r="152" spans="1:26" ht="16.5">
      <c r="A152" s="281">
        <f>IF(Current!A152&lt;&gt;"",Current!A152,"")</f>
      </c>
      <c r="B152" s="69">
        <f>IF($A152="","",(Current!C$9+Current!#REF!)/4)</f>
      </c>
      <c r="C152" s="69">
        <f>IF($A152="","",(Current!D$9+Current!#REF!)/4)</f>
      </c>
      <c r="D152" s="69">
        <f>IF($A152="","",(Current!E$9+Current!#REF!)/4)</f>
      </c>
      <c r="E152" s="69">
        <f>IF($A152="","",(Current!F$9+Current!#REF!)/4)</f>
      </c>
      <c r="F152" s="69">
        <f>IF($A152="","",(Current!G$9+Current!#REF!)/4)</f>
      </c>
      <c r="G152" s="69">
        <f>IF($A152="","",(Current!H$9+Current!#REF!)/4)</f>
      </c>
      <c r="H152" s="69">
        <f>IF($A152="","",(Current!I$9+Current!#REF!)/4)</f>
      </c>
      <c r="I152" s="69">
        <f>IF($A152="","",(Current!J$9+Current!#REF!)/4)</f>
      </c>
      <c r="J152" s="69">
        <f>IF($A152="","",(Current!K$9+Current!#REF!)/4)</f>
      </c>
      <c r="K152" s="69">
        <f>IF($A152="","",(Current!L$9+Current!#REF!)/4)</f>
      </c>
      <c r="L152" s="69">
        <f>IF($A152="","",(Current!M$9+Current!#REF!)/4)</f>
      </c>
      <c r="M152" s="58">
        <f t="shared" si="6"/>
      </c>
      <c r="O152" s="171">
        <f>IF($A152="","",(Reference!B$9+Reference!#REF!)/4)</f>
      </c>
      <c r="P152" s="171">
        <f>IF($A152="","",(Reference!C$9+Reference!#REF!)/4)</f>
      </c>
      <c r="Q152" s="171">
        <f>IF($A152="","",(Reference!D$9+Reference!#REF!)/4)</f>
      </c>
      <c r="R152" s="171">
        <f>IF($A152="","",(Reference!E$9+Reference!#REF!)/4)</f>
      </c>
      <c r="S152" s="171">
        <f>IF($A152="","",(Reference!F$9+Reference!#REF!)/4)</f>
      </c>
      <c r="T152" s="171">
        <f>IF($A152="","",(Reference!G$9+Reference!#REF!)/4)</f>
      </c>
      <c r="U152" s="171">
        <f>IF($A152="","",(Reference!H$9+Reference!#REF!)/4)</f>
      </c>
      <c r="V152" s="171">
        <f>IF($A152="","",(Reference!I$9+Reference!#REF!)/4)</f>
      </c>
      <c r="W152" s="171">
        <f>IF($A152="","",(Reference!J$9+Reference!#REF!)/4)</f>
      </c>
      <c r="X152" s="171">
        <f>IF($A152="","",(Reference!K$9+Reference!#REF!)/4)</f>
      </c>
      <c r="Y152" s="171">
        <f>IF($A152="","",(Reference!L$9+Reference!#REF!)/4)</f>
      </c>
      <c r="Z152" s="172">
        <f t="shared" si="7"/>
      </c>
    </row>
    <row r="153" spans="1:26" ht="16.5">
      <c r="A153" s="281">
        <f>IF(Current!A153&lt;&gt;"",Current!A153,"")</f>
      </c>
      <c r="B153" s="69">
        <f>IF($A153="","",(Current!C$9+Current!#REF!)/4)</f>
      </c>
      <c r="C153" s="69">
        <f>IF($A153="","",(Current!D$9+Current!#REF!)/4)</f>
      </c>
      <c r="D153" s="69">
        <f>IF($A153="","",(Current!E$9+Current!#REF!)/4)</f>
      </c>
      <c r="E153" s="69">
        <f>IF($A153="","",(Current!F$9+Current!#REF!)/4)</f>
      </c>
      <c r="F153" s="69">
        <f>IF($A153="","",(Current!G$9+Current!#REF!)/4)</f>
      </c>
      <c r="G153" s="69">
        <f>IF($A153="","",(Current!H$9+Current!#REF!)/4)</f>
      </c>
      <c r="H153" s="69">
        <f>IF($A153="","",(Current!I$9+Current!#REF!)/4)</f>
      </c>
      <c r="I153" s="69">
        <f>IF($A153="","",(Current!J$9+Current!#REF!)/4)</f>
      </c>
      <c r="J153" s="69">
        <f>IF($A153="","",(Current!K$9+Current!#REF!)/4)</f>
      </c>
      <c r="K153" s="69">
        <f>IF($A153="","",(Current!L$9+Current!#REF!)/4)</f>
      </c>
      <c r="L153" s="69">
        <f>IF($A153="","",(Current!M$9+Current!#REF!)/4)</f>
      </c>
      <c r="M153" s="58">
        <f t="shared" si="6"/>
      </c>
      <c r="O153" s="171">
        <f>IF($A153="","",(Reference!B$9+Reference!#REF!)/4)</f>
      </c>
      <c r="P153" s="171">
        <f>IF($A153="","",(Reference!C$9+Reference!#REF!)/4)</f>
      </c>
      <c r="Q153" s="171">
        <f>IF($A153="","",(Reference!D$9+Reference!#REF!)/4)</f>
      </c>
      <c r="R153" s="171">
        <f>IF($A153="","",(Reference!E$9+Reference!#REF!)/4)</f>
      </c>
      <c r="S153" s="171">
        <f>IF($A153="","",(Reference!F$9+Reference!#REF!)/4)</f>
      </c>
      <c r="T153" s="171">
        <f>IF($A153="","",(Reference!G$9+Reference!#REF!)/4)</f>
      </c>
      <c r="U153" s="171">
        <f>IF($A153="","",(Reference!H$9+Reference!#REF!)/4)</f>
      </c>
      <c r="V153" s="171">
        <f>IF($A153="","",(Reference!I$9+Reference!#REF!)/4)</f>
      </c>
      <c r="W153" s="171">
        <f>IF($A153="","",(Reference!J$9+Reference!#REF!)/4)</f>
      </c>
      <c r="X153" s="171">
        <f>IF($A153="","",(Reference!K$9+Reference!#REF!)/4)</f>
      </c>
      <c r="Y153" s="171">
        <f>IF($A153="","",(Reference!L$9+Reference!#REF!)/4)</f>
      </c>
      <c r="Z153" s="172">
        <f t="shared" si="7"/>
      </c>
    </row>
    <row r="154" spans="1:26" ht="16.5">
      <c r="A154" s="281">
        <f>IF(Current!A154&lt;&gt;"",Current!A154,"")</f>
      </c>
      <c r="B154" s="69">
        <f>IF($A154="","",(Current!C$9+Current!#REF!)/4)</f>
      </c>
      <c r="C154" s="69">
        <f>IF($A154="","",(Current!D$9+Current!#REF!)/4)</f>
      </c>
      <c r="D154" s="69">
        <f>IF($A154="","",(Current!E$9+Current!#REF!)/4)</f>
      </c>
      <c r="E154" s="69">
        <f>IF($A154="","",(Current!F$9+Current!#REF!)/4)</f>
      </c>
      <c r="F154" s="69">
        <f>IF($A154="","",(Current!G$9+Current!#REF!)/4)</f>
      </c>
      <c r="G154" s="69">
        <f>IF($A154="","",(Current!H$9+Current!#REF!)/4)</f>
      </c>
      <c r="H154" s="69">
        <f>IF($A154="","",(Current!I$9+Current!#REF!)/4)</f>
      </c>
      <c r="I154" s="69">
        <f>IF($A154="","",(Current!J$9+Current!#REF!)/4)</f>
      </c>
      <c r="J154" s="69">
        <f>IF($A154="","",(Current!K$9+Current!#REF!)/4)</f>
      </c>
      <c r="K154" s="69">
        <f>IF($A154="","",(Current!L$9+Current!#REF!)/4)</f>
      </c>
      <c r="L154" s="69">
        <f>IF($A154="","",(Current!M$9+Current!#REF!)/4)</f>
      </c>
      <c r="M154" s="58">
        <f t="shared" si="6"/>
      </c>
      <c r="O154" s="171">
        <f>IF($A154="","",(Reference!B$9+Reference!#REF!)/4)</f>
      </c>
      <c r="P154" s="171">
        <f>IF($A154="","",(Reference!C$9+Reference!#REF!)/4)</f>
      </c>
      <c r="Q154" s="171">
        <f>IF($A154="","",(Reference!D$9+Reference!#REF!)/4)</f>
      </c>
      <c r="R154" s="171">
        <f>IF($A154="","",(Reference!E$9+Reference!#REF!)/4)</f>
      </c>
      <c r="S154" s="171">
        <f>IF($A154="","",(Reference!F$9+Reference!#REF!)/4)</f>
      </c>
      <c r="T154" s="171">
        <f>IF($A154="","",(Reference!G$9+Reference!#REF!)/4)</f>
      </c>
      <c r="U154" s="171">
        <f>IF($A154="","",(Reference!H$9+Reference!#REF!)/4)</f>
      </c>
      <c r="V154" s="171">
        <f>IF($A154="","",(Reference!I$9+Reference!#REF!)/4)</f>
      </c>
      <c r="W154" s="171">
        <f>IF($A154="","",(Reference!J$9+Reference!#REF!)/4)</f>
      </c>
      <c r="X154" s="171">
        <f>IF($A154="","",(Reference!K$9+Reference!#REF!)/4)</f>
      </c>
      <c r="Y154" s="171">
        <f>IF($A154="","",(Reference!L$9+Reference!#REF!)/4)</f>
      </c>
      <c r="Z154" s="172">
        <f t="shared" si="7"/>
      </c>
    </row>
    <row r="155" spans="1:26" ht="16.5">
      <c r="A155" s="281">
        <f>IF(Current!A155&lt;&gt;"",Current!A155,"")</f>
      </c>
      <c r="B155" s="69">
        <f>IF($A155="","",(Current!C$9+Current!#REF!)/4)</f>
      </c>
      <c r="C155" s="69">
        <f>IF($A155="","",(Current!D$9+Current!#REF!)/4)</f>
      </c>
      <c r="D155" s="69">
        <f>IF($A155="","",(Current!E$9+Current!#REF!)/4)</f>
      </c>
      <c r="E155" s="69">
        <f>IF($A155="","",(Current!F$9+Current!#REF!)/4)</f>
      </c>
      <c r="F155" s="69">
        <f>IF($A155="","",(Current!G$9+Current!#REF!)/4)</f>
      </c>
      <c r="G155" s="69">
        <f>IF($A155="","",(Current!H$9+Current!#REF!)/4)</f>
      </c>
      <c r="H155" s="69">
        <f>IF($A155="","",(Current!I$9+Current!#REF!)/4)</f>
      </c>
      <c r="I155" s="69">
        <f>IF($A155="","",(Current!J$9+Current!#REF!)/4)</f>
      </c>
      <c r="J155" s="69">
        <f>IF($A155="","",(Current!K$9+Current!#REF!)/4)</f>
      </c>
      <c r="K155" s="69">
        <f>IF($A155="","",(Current!L$9+Current!#REF!)/4)</f>
      </c>
      <c r="L155" s="69">
        <f>IF($A155="","",(Current!M$9+Current!#REF!)/4)</f>
      </c>
      <c r="M155" s="58">
        <f t="shared" si="6"/>
      </c>
      <c r="O155" s="171">
        <f>IF($A155="","",(Reference!B$9+Reference!#REF!)/4)</f>
      </c>
      <c r="P155" s="171">
        <f>IF($A155="","",(Reference!C$9+Reference!#REF!)/4)</f>
      </c>
      <c r="Q155" s="171">
        <f>IF($A155="","",(Reference!D$9+Reference!#REF!)/4)</f>
      </c>
      <c r="R155" s="171">
        <f>IF($A155="","",(Reference!E$9+Reference!#REF!)/4)</f>
      </c>
      <c r="S155" s="171">
        <f>IF($A155="","",(Reference!F$9+Reference!#REF!)/4)</f>
      </c>
      <c r="T155" s="171">
        <f>IF($A155="","",(Reference!G$9+Reference!#REF!)/4)</f>
      </c>
      <c r="U155" s="171">
        <f>IF($A155="","",(Reference!H$9+Reference!#REF!)/4)</f>
      </c>
      <c r="V155" s="171">
        <f>IF($A155="","",(Reference!I$9+Reference!#REF!)/4)</f>
      </c>
      <c r="W155" s="171">
        <f>IF($A155="","",(Reference!J$9+Reference!#REF!)/4)</f>
      </c>
      <c r="X155" s="171">
        <f>IF($A155="","",(Reference!K$9+Reference!#REF!)/4)</f>
      </c>
      <c r="Y155" s="171">
        <f>IF($A155="","",(Reference!L$9+Reference!#REF!)/4)</f>
      </c>
      <c r="Z155" s="172">
        <f t="shared" si="7"/>
      </c>
    </row>
    <row r="156" spans="1:26" ht="16.5">
      <c r="A156" s="281">
        <f>IF(Current!A156&lt;&gt;"",Current!A156,"")</f>
      </c>
      <c r="B156" s="69">
        <f>IF($A156="","",(Current!C$9+Current!#REF!)/4)</f>
      </c>
      <c r="C156" s="69">
        <f>IF($A156="","",(Current!D$9+Current!#REF!)/4)</f>
      </c>
      <c r="D156" s="69">
        <f>IF($A156="","",(Current!E$9+Current!#REF!)/4)</f>
      </c>
      <c r="E156" s="69">
        <f>IF($A156="","",(Current!F$9+Current!#REF!)/4)</f>
      </c>
      <c r="F156" s="69">
        <f>IF($A156="","",(Current!G$9+Current!#REF!)/4)</f>
      </c>
      <c r="G156" s="69">
        <f>IF($A156="","",(Current!H$9+Current!#REF!)/4)</f>
      </c>
      <c r="H156" s="69">
        <f>IF($A156="","",(Current!I$9+Current!#REF!)/4)</f>
      </c>
      <c r="I156" s="69">
        <f>IF($A156="","",(Current!J$9+Current!#REF!)/4)</f>
      </c>
      <c r="J156" s="69">
        <f>IF($A156="","",(Current!K$9+Current!#REF!)/4)</f>
      </c>
      <c r="K156" s="69">
        <f>IF($A156="","",(Current!L$9+Current!#REF!)/4)</f>
      </c>
      <c r="L156" s="69">
        <f>IF($A156="","",(Current!M$9+Current!#REF!)/4)</f>
      </c>
      <c r="M156" s="58">
        <f t="shared" si="6"/>
      </c>
      <c r="O156" s="171">
        <f>IF($A156="","",(Reference!B$9+Reference!#REF!)/4)</f>
      </c>
      <c r="P156" s="171">
        <f>IF($A156="","",(Reference!C$9+Reference!#REF!)/4)</f>
      </c>
      <c r="Q156" s="171">
        <f>IF($A156="","",(Reference!D$9+Reference!#REF!)/4)</f>
      </c>
      <c r="R156" s="171">
        <f>IF($A156="","",(Reference!E$9+Reference!#REF!)/4)</f>
      </c>
      <c r="S156" s="171">
        <f>IF($A156="","",(Reference!F$9+Reference!#REF!)/4)</f>
      </c>
      <c r="T156" s="171">
        <f>IF($A156="","",(Reference!G$9+Reference!#REF!)/4)</f>
      </c>
      <c r="U156" s="171">
        <f>IF($A156="","",(Reference!H$9+Reference!#REF!)/4)</f>
      </c>
      <c r="V156" s="171">
        <f>IF($A156="","",(Reference!I$9+Reference!#REF!)/4)</f>
      </c>
      <c r="W156" s="171">
        <f>IF($A156="","",(Reference!J$9+Reference!#REF!)/4)</f>
      </c>
      <c r="X156" s="171">
        <f>IF($A156="","",(Reference!K$9+Reference!#REF!)/4)</f>
      </c>
      <c r="Y156" s="171">
        <f>IF($A156="","",(Reference!L$9+Reference!#REF!)/4)</f>
      </c>
      <c r="Z156" s="172">
        <f t="shared" si="7"/>
      </c>
    </row>
    <row r="157" spans="1:26" ht="16.5">
      <c r="A157" s="281">
        <f>IF(Current!A157&lt;&gt;"",Current!A157,"")</f>
      </c>
      <c r="B157" s="69">
        <f>IF($A157="","",(Current!C$9+Current!#REF!)/4)</f>
      </c>
      <c r="C157" s="69">
        <f>IF($A157="","",(Current!D$9+Current!#REF!)/4)</f>
      </c>
      <c r="D157" s="69">
        <f>IF($A157="","",(Current!E$9+Current!#REF!)/4)</f>
      </c>
      <c r="E157" s="69">
        <f>IF($A157="","",(Current!F$9+Current!#REF!)/4)</f>
      </c>
      <c r="F157" s="69">
        <f>IF($A157="","",(Current!G$9+Current!#REF!)/4)</f>
      </c>
      <c r="G157" s="69">
        <f>IF($A157="","",(Current!H$9+Current!#REF!)/4)</f>
      </c>
      <c r="H157" s="69">
        <f>IF($A157="","",(Current!I$9+Current!#REF!)/4)</f>
      </c>
      <c r="I157" s="69">
        <f>IF($A157="","",(Current!J$9+Current!#REF!)/4)</f>
      </c>
      <c r="J157" s="69">
        <f>IF($A157="","",(Current!K$9+Current!#REF!)/4)</f>
      </c>
      <c r="K157" s="69">
        <f>IF($A157="","",(Current!L$9+Current!#REF!)/4)</f>
      </c>
      <c r="L157" s="69">
        <f>IF($A157="","",(Current!M$9+Current!#REF!)/4)</f>
      </c>
      <c r="M157" s="58">
        <f t="shared" si="6"/>
      </c>
      <c r="O157" s="171">
        <f>IF($A157="","",(Reference!B$9+Reference!#REF!)/4)</f>
      </c>
      <c r="P157" s="171">
        <f>IF($A157="","",(Reference!C$9+Reference!#REF!)/4)</f>
      </c>
      <c r="Q157" s="171">
        <f>IF($A157="","",(Reference!D$9+Reference!#REF!)/4)</f>
      </c>
      <c r="R157" s="171">
        <f>IF($A157="","",(Reference!E$9+Reference!#REF!)/4)</f>
      </c>
      <c r="S157" s="171">
        <f>IF($A157="","",(Reference!F$9+Reference!#REF!)/4)</f>
      </c>
      <c r="T157" s="171">
        <f>IF($A157="","",(Reference!G$9+Reference!#REF!)/4)</f>
      </c>
      <c r="U157" s="171">
        <f>IF($A157="","",(Reference!H$9+Reference!#REF!)/4)</f>
      </c>
      <c r="V157" s="171">
        <f>IF($A157="","",(Reference!I$9+Reference!#REF!)/4)</f>
      </c>
      <c r="W157" s="171">
        <f>IF($A157="","",(Reference!J$9+Reference!#REF!)/4)</f>
      </c>
      <c r="X157" s="171">
        <f>IF($A157="","",(Reference!K$9+Reference!#REF!)/4)</f>
      </c>
      <c r="Y157" s="171">
        <f>IF($A157="","",(Reference!L$9+Reference!#REF!)/4)</f>
      </c>
      <c r="Z157" s="172">
        <f t="shared" si="7"/>
      </c>
    </row>
    <row r="158" spans="1:26" ht="16.5">
      <c r="A158" s="281">
        <f>IF(Current!A158&lt;&gt;"",Current!A158,"")</f>
      </c>
      <c r="B158" s="69">
        <f>IF($A158="","",(Current!C$9+Current!#REF!)/4)</f>
      </c>
      <c r="C158" s="69">
        <f>IF($A158="","",(Current!D$9+Current!#REF!)/4)</f>
      </c>
      <c r="D158" s="69">
        <f>IF($A158="","",(Current!E$9+Current!#REF!)/4)</f>
      </c>
      <c r="E158" s="69">
        <f>IF($A158="","",(Current!F$9+Current!#REF!)/4)</f>
      </c>
      <c r="F158" s="69">
        <f>IF($A158="","",(Current!G$9+Current!#REF!)/4)</f>
      </c>
      <c r="G158" s="69">
        <f>IF($A158="","",(Current!H$9+Current!#REF!)/4)</f>
      </c>
      <c r="H158" s="69">
        <f>IF($A158="","",(Current!I$9+Current!#REF!)/4)</f>
      </c>
      <c r="I158" s="69">
        <f>IF($A158="","",(Current!J$9+Current!#REF!)/4)</f>
      </c>
      <c r="J158" s="69">
        <f>IF($A158="","",(Current!K$9+Current!#REF!)/4)</f>
      </c>
      <c r="K158" s="69">
        <f>IF($A158="","",(Current!L$9+Current!#REF!)/4)</f>
      </c>
      <c r="L158" s="69">
        <f>IF($A158="","",(Current!M$9+Current!#REF!)/4)</f>
      </c>
      <c r="M158" s="58">
        <f t="shared" si="6"/>
      </c>
      <c r="O158" s="171">
        <f>IF($A158="","",(Reference!B$9+Reference!#REF!)/4)</f>
      </c>
      <c r="P158" s="171">
        <f>IF($A158="","",(Reference!C$9+Reference!#REF!)/4)</f>
      </c>
      <c r="Q158" s="171">
        <f>IF($A158="","",(Reference!D$9+Reference!#REF!)/4)</f>
      </c>
      <c r="R158" s="171">
        <f>IF($A158="","",(Reference!E$9+Reference!#REF!)/4)</f>
      </c>
      <c r="S158" s="171">
        <f>IF($A158="","",(Reference!F$9+Reference!#REF!)/4)</f>
      </c>
      <c r="T158" s="171">
        <f>IF($A158="","",(Reference!G$9+Reference!#REF!)/4)</f>
      </c>
      <c r="U158" s="171">
        <f>IF($A158="","",(Reference!H$9+Reference!#REF!)/4)</f>
      </c>
      <c r="V158" s="171">
        <f>IF($A158="","",(Reference!I$9+Reference!#REF!)/4)</f>
      </c>
      <c r="W158" s="171">
        <f>IF($A158="","",(Reference!J$9+Reference!#REF!)/4)</f>
      </c>
      <c r="X158" s="171">
        <f>IF($A158="","",(Reference!K$9+Reference!#REF!)/4)</f>
      </c>
      <c r="Y158" s="171">
        <f>IF($A158="","",(Reference!L$9+Reference!#REF!)/4)</f>
      </c>
      <c r="Z158" s="172">
        <f t="shared" si="7"/>
      </c>
    </row>
    <row r="159" spans="1:26" ht="16.5">
      <c r="A159" s="281">
        <f>IF(Current!A159&lt;&gt;"",Current!A159,"")</f>
      </c>
      <c r="B159" s="69">
        <f>IF($A159="","",(Current!C$9+Current!#REF!)/4)</f>
      </c>
      <c r="C159" s="69">
        <f>IF($A159="","",(Current!D$9+Current!#REF!)/4)</f>
      </c>
      <c r="D159" s="69">
        <f>IF($A159="","",(Current!E$9+Current!#REF!)/4)</f>
      </c>
      <c r="E159" s="69">
        <f>IF($A159="","",(Current!F$9+Current!#REF!)/4)</f>
      </c>
      <c r="F159" s="69">
        <f>IF($A159="","",(Current!G$9+Current!#REF!)/4)</f>
      </c>
      <c r="G159" s="69">
        <f>IF($A159="","",(Current!H$9+Current!#REF!)/4)</f>
      </c>
      <c r="H159" s="69">
        <f>IF($A159="","",(Current!I$9+Current!#REF!)/4)</f>
      </c>
      <c r="I159" s="69">
        <f>IF($A159="","",(Current!J$9+Current!#REF!)/4)</f>
      </c>
      <c r="J159" s="69">
        <f>IF($A159="","",(Current!K$9+Current!#REF!)/4)</f>
      </c>
      <c r="K159" s="69">
        <f>IF($A159="","",(Current!L$9+Current!#REF!)/4)</f>
      </c>
      <c r="L159" s="69">
        <f>IF($A159="","",(Current!M$9+Current!#REF!)/4)</f>
      </c>
      <c r="M159" s="58">
        <f t="shared" si="6"/>
      </c>
      <c r="O159" s="171">
        <f>IF($A159="","",(Reference!B$9+Reference!#REF!)/4)</f>
      </c>
      <c r="P159" s="171">
        <f>IF($A159="","",(Reference!C$9+Reference!#REF!)/4)</f>
      </c>
      <c r="Q159" s="171">
        <f>IF($A159="","",(Reference!D$9+Reference!#REF!)/4)</f>
      </c>
      <c r="R159" s="171">
        <f>IF($A159="","",(Reference!E$9+Reference!#REF!)/4)</f>
      </c>
      <c r="S159" s="171">
        <f>IF($A159="","",(Reference!F$9+Reference!#REF!)/4)</f>
      </c>
      <c r="T159" s="171">
        <f>IF($A159="","",(Reference!G$9+Reference!#REF!)/4)</f>
      </c>
      <c r="U159" s="171">
        <f>IF($A159="","",(Reference!H$9+Reference!#REF!)/4)</f>
      </c>
      <c r="V159" s="171">
        <f>IF($A159="","",(Reference!I$9+Reference!#REF!)/4)</f>
      </c>
      <c r="W159" s="171">
        <f>IF($A159="","",(Reference!J$9+Reference!#REF!)/4)</f>
      </c>
      <c r="X159" s="171">
        <f>IF($A159="","",(Reference!K$9+Reference!#REF!)/4)</f>
      </c>
      <c r="Y159" s="171">
        <f>IF($A159="","",(Reference!L$9+Reference!#REF!)/4)</f>
      </c>
      <c r="Z159" s="172">
        <f t="shared" si="7"/>
      </c>
    </row>
    <row r="160" spans="1:26" ht="16.5">
      <c r="A160" s="281">
        <f>IF(Current!A160&lt;&gt;"",Current!A160,"")</f>
      </c>
      <c r="B160" s="69">
        <f>IF($A160="","",(Current!C$9+Current!#REF!)/4)</f>
      </c>
      <c r="C160" s="69">
        <f>IF($A160="","",(Current!D$9+Current!#REF!)/4)</f>
      </c>
      <c r="D160" s="69">
        <f>IF($A160="","",(Current!E$9+Current!#REF!)/4)</f>
      </c>
      <c r="E160" s="69">
        <f>IF($A160="","",(Current!F$9+Current!#REF!)/4)</f>
      </c>
      <c r="F160" s="69">
        <f>IF($A160="","",(Current!G$9+Current!#REF!)/4)</f>
      </c>
      <c r="G160" s="69">
        <f>IF($A160="","",(Current!H$9+Current!#REF!)/4)</f>
      </c>
      <c r="H160" s="69">
        <f>IF($A160="","",(Current!I$9+Current!#REF!)/4)</f>
      </c>
      <c r="I160" s="69">
        <f>IF($A160="","",(Current!J$9+Current!#REF!)/4)</f>
      </c>
      <c r="J160" s="69">
        <f>IF($A160="","",(Current!K$9+Current!#REF!)/4)</f>
      </c>
      <c r="K160" s="69">
        <f>IF($A160="","",(Current!L$9+Current!#REF!)/4)</f>
      </c>
      <c r="L160" s="69">
        <f>IF($A160="","",(Current!M$9+Current!#REF!)/4)</f>
      </c>
      <c r="M160" s="58">
        <f t="shared" si="6"/>
      </c>
      <c r="O160" s="171">
        <f>IF($A160="","",(Reference!B$9+Reference!#REF!)/4)</f>
      </c>
      <c r="P160" s="171">
        <f>IF($A160="","",(Reference!C$9+Reference!#REF!)/4)</f>
      </c>
      <c r="Q160" s="171">
        <f>IF($A160="","",(Reference!D$9+Reference!#REF!)/4)</f>
      </c>
      <c r="R160" s="171">
        <f>IF($A160="","",(Reference!E$9+Reference!#REF!)/4)</f>
      </c>
      <c r="S160" s="171">
        <f>IF($A160="","",(Reference!F$9+Reference!#REF!)/4)</f>
      </c>
      <c r="T160" s="171">
        <f>IF($A160="","",(Reference!G$9+Reference!#REF!)/4)</f>
      </c>
      <c r="U160" s="171">
        <f>IF($A160="","",(Reference!H$9+Reference!#REF!)/4)</f>
      </c>
      <c r="V160" s="171">
        <f>IF($A160="","",(Reference!I$9+Reference!#REF!)/4)</f>
      </c>
      <c r="W160" s="171">
        <f>IF($A160="","",(Reference!J$9+Reference!#REF!)/4)</f>
      </c>
      <c r="X160" s="171">
        <f>IF($A160="","",(Reference!K$9+Reference!#REF!)/4)</f>
      </c>
      <c r="Y160" s="171">
        <f>IF($A160="","",(Reference!L$9+Reference!#REF!)/4)</f>
      </c>
      <c r="Z160" s="172">
        <f t="shared" si="7"/>
      </c>
    </row>
    <row r="161" spans="1:26" ht="16.5">
      <c r="A161" s="281">
        <f>IF(Current!A161&lt;&gt;"",Current!A161,"")</f>
      </c>
      <c r="B161" s="69">
        <f>IF($A161="","",(Current!C$9+Current!#REF!)/4)</f>
      </c>
      <c r="C161" s="69">
        <f>IF($A161="","",(Current!D$9+Current!#REF!)/4)</f>
      </c>
      <c r="D161" s="69">
        <f>IF($A161="","",(Current!E$9+Current!#REF!)/4)</f>
      </c>
      <c r="E161" s="69">
        <f>IF($A161="","",(Current!F$9+Current!#REF!)/4)</f>
      </c>
      <c r="F161" s="69">
        <f>IF($A161="","",(Current!G$9+Current!#REF!)/4)</f>
      </c>
      <c r="G161" s="69">
        <f>IF($A161="","",(Current!H$9+Current!#REF!)/4)</f>
      </c>
      <c r="H161" s="69">
        <f>IF($A161="","",(Current!I$9+Current!#REF!)/4)</f>
      </c>
      <c r="I161" s="69">
        <f>IF($A161="","",(Current!J$9+Current!#REF!)/4)</f>
      </c>
      <c r="J161" s="69">
        <f>IF($A161="","",(Current!K$9+Current!#REF!)/4)</f>
      </c>
      <c r="K161" s="69">
        <f>IF($A161="","",(Current!L$9+Current!#REF!)/4)</f>
      </c>
      <c r="L161" s="69">
        <f>IF($A161="","",(Current!M$9+Current!#REF!)/4)</f>
      </c>
      <c r="M161" s="58">
        <f aca="true" t="shared" si="8" ref="M161:M224">IF(COUNT(B161:L161)&gt;0,SUM(B161:L161)/COUNT(B161:L161),"")</f>
      </c>
      <c r="O161" s="171">
        <f>IF($A161="","",(Reference!B$9+Reference!#REF!)/4)</f>
      </c>
      <c r="P161" s="171">
        <f>IF($A161="","",(Reference!C$9+Reference!#REF!)/4)</f>
      </c>
      <c r="Q161" s="171">
        <f>IF($A161="","",(Reference!D$9+Reference!#REF!)/4)</f>
      </c>
      <c r="R161" s="171">
        <f>IF($A161="","",(Reference!E$9+Reference!#REF!)/4)</f>
      </c>
      <c r="S161" s="171">
        <f>IF($A161="","",(Reference!F$9+Reference!#REF!)/4)</f>
      </c>
      <c r="T161" s="171">
        <f>IF($A161="","",(Reference!G$9+Reference!#REF!)/4)</f>
      </c>
      <c r="U161" s="171">
        <f>IF($A161="","",(Reference!H$9+Reference!#REF!)/4)</f>
      </c>
      <c r="V161" s="171">
        <f>IF($A161="","",(Reference!I$9+Reference!#REF!)/4)</f>
      </c>
      <c r="W161" s="171">
        <f>IF($A161="","",(Reference!J$9+Reference!#REF!)/4)</f>
      </c>
      <c r="X161" s="171">
        <f>IF($A161="","",(Reference!K$9+Reference!#REF!)/4)</f>
      </c>
      <c r="Y161" s="171">
        <f>IF($A161="","",(Reference!L$9+Reference!#REF!)/4)</f>
      </c>
      <c r="Z161" s="172">
        <f aca="true" t="shared" si="9" ref="Z161:Z224">IF(COUNT(O161:Y161)&gt;0,SUM(O161:Y161)/COUNT(O161:Y161),"")</f>
      </c>
    </row>
    <row r="162" spans="1:26" ht="16.5">
      <c r="A162" s="281">
        <f>IF(Current!A162&lt;&gt;"",Current!A162,"")</f>
      </c>
      <c r="B162" s="69">
        <f>IF($A162="","",(Current!C$9+Current!#REF!)/4)</f>
      </c>
      <c r="C162" s="69">
        <f>IF($A162="","",(Current!D$9+Current!#REF!)/4)</f>
      </c>
      <c r="D162" s="69">
        <f>IF($A162="","",(Current!E$9+Current!#REF!)/4)</f>
      </c>
      <c r="E162" s="69">
        <f>IF($A162="","",(Current!F$9+Current!#REF!)/4)</f>
      </c>
      <c r="F162" s="69">
        <f>IF($A162="","",(Current!G$9+Current!#REF!)/4)</f>
      </c>
      <c r="G162" s="69">
        <f>IF($A162="","",(Current!H$9+Current!#REF!)/4)</f>
      </c>
      <c r="H162" s="69">
        <f>IF($A162="","",(Current!I$9+Current!#REF!)/4)</f>
      </c>
      <c r="I162" s="69">
        <f>IF($A162="","",(Current!J$9+Current!#REF!)/4)</f>
      </c>
      <c r="J162" s="69">
        <f>IF($A162="","",(Current!K$9+Current!#REF!)/4)</f>
      </c>
      <c r="K162" s="69">
        <f>IF($A162="","",(Current!L$9+Current!#REF!)/4)</f>
      </c>
      <c r="L162" s="69">
        <f>IF($A162="","",(Current!M$9+Current!#REF!)/4)</f>
      </c>
      <c r="M162" s="58">
        <f t="shared" si="8"/>
      </c>
      <c r="O162" s="171">
        <f>IF($A162="","",(Reference!B$9+Reference!#REF!)/4)</f>
      </c>
      <c r="P162" s="171">
        <f>IF($A162="","",(Reference!C$9+Reference!#REF!)/4)</f>
      </c>
      <c r="Q162" s="171">
        <f>IF($A162="","",(Reference!D$9+Reference!#REF!)/4)</f>
      </c>
      <c r="R162" s="171">
        <f>IF($A162="","",(Reference!E$9+Reference!#REF!)/4)</f>
      </c>
      <c r="S162" s="171">
        <f>IF($A162="","",(Reference!F$9+Reference!#REF!)/4)</f>
      </c>
      <c r="T162" s="171">
        <f>IF($A162="","",(Reference!G$9+Reference!#REF!)/4)</f>
      </c>
      <c r="U162" s="171">
        <f>IF($A162="","",(Reference!H$9+Reference!#REF!)/4)</f>
      </c>
      <c r="V162" s="171">
        <f>IF($A162="","",(Reference!I$9+Reference!#REF!)/4)</f>
      </c>
      <c r="W162" s="171">
        <f>IF($A162="","",(Reference!J$9+Reference!#REF!)/4)</f>
      </c>
      <c r="X162" s="171">
        <f>IF($A162="","",(Reference!K$9+Reference!#REF!)/4)</f>
      </c>
      <c r="Y162" s="171">
        <f>IF($A162="","",(Reference!L$9+Reference!#REF!)/4)</f>
      </c>
      <c r="Z162" s="172">
        <f t="shared" si="9"/>
      </c>
    </row>
    <row r="163" spans="1:26" ht="16.5">
      <c r="A163" s="281">
        <f>IF(Current!A163&lt;&gt;"",Current!A163,"")</f>
      </c>
      <c r="B163" s="69">
        <f>IF($A163="","",(Current!C$9+Current!#REF!)/4)</f>
      </c>
      <c r="C163" s="69">
        <f>IF($A163="","",(Current!D$9+Current!#REF!)/4)</f>
      </c>
      <c r="D163" s="69">
        <f>IF($A163="","",(Current!E$9+Current!#REF!)/4)</f>
      </c>
      <c r="E163" s="69">
        <f>IF($A163="","",(Current!F$9+Current!#REF!)/4)</f>
      </c>
      <c r="F163" s="69">
        <f>IF($A163="","",(Current!G$9+Current!#REF!)/4)</f>
      </c>
      <c r="G163" s="69">
        <f>IF($A163="","",(Current!H$9+Current!#REF!)/4)</f>
      </c>
      <c r="H163" s="69">
        <f>IF($A163="","",(Current!I$9+Current!#REF!)/4)</f>
      </c>
      <c r="I163" s="69">
        <f>IF($A163="","",(Current!J$9+Current!#REF!)/4)</f>
      </c>
      <c r="J163" s="69">
        <f>IF($A163="","",(Current!K$9+Current!#REF!)/4)</f>
      </c>
      <c r="K163" s="69">
        <f>IF($A163="","",(Current!L$9+Current!#REF!)/4)</f>
      </c>
      <c r="L163" s="69">
        <f>IF($A163="","",(Current!M$9+Current!#REF!)/4)</f>
      </c>
      <c r="M163" s="58">
        <f t="shared" si="8"/>
      </c>
      <c r="O163" s="171">
        <f>IF($A163="","",(Reference!B$9+Reference!#REF!)/4)</f>
      </c>
      <c r="P163" s="171">
        <f>IF($A163="","",(Reference!C$9+Reference!#REF!)/4)</f>
      </c>
      <c r="Q163" s="171">
        <f>IF($A163="","",(Reference!D$9+Reference!#REF!)/4)</f>
      </c>
      <c r="R163" s="171">
        <f>IF($A163="","",(Reference!E$9+Reference!#REF!)/4)</f>
      </c>
      <c r="S163" s="171">
        <f>IF($A163="","",(Reference!F$9+Reference!#REF!)/4)</f>
      </c>
      <c r="T163" s="171">
        <f>IF($A163="","",(Reference!G$9+Reference!#REF!)/4)</f>
      </c>
      <c r="U163" s="171">
        <f>IF($A163="","",(Reference!H$9+Reference!#REF!)/4)</f>
      </c>
      <c r="V163" s="171">
        <f>IF($A163="","",(Reference!I$9+Reference!#REF!)/4)</f>
      </c>
      <c r="W163" s="171">
        <f>IF($A163="","",(Reference!J$9+Reference!#REF!)/4)</f>
      </c>
      <c r="X163" s="171">
        <f>IF($A163="","",(Reference!K$9+Reference!#REF!)/4)</f>
      </c>
      <c r="Y163" s="171">
        <f>IF($A163="","",(Reference!L$9+Reference!#REF!)/4)</f>
      </c>
      <c r="Z163" s="172">
        <f t="shared" si="9"/>
      </c>
    </row>
    <row r="164" spans="1:26" ht="16.5">
      <c r="A164" s="281">
        <f>IF(Current!A164&lt;&gt;"",Current!A164,"")</f>
      </c>
      <c r="B164" s="69">
        <f>IF($A164="","",(Current!C$9+Current!#REF!)/4)</f>
      </c>
      <c r="C164" s="69">
        <f>IF($A164="","",(Current!D$9+Current!#REF!)/4)</f>
      </c>
      <c r="D164" s="69">
        <f>IF($A164="","",(Current!E$9+Current!#REF!)/4)</f>
      </c>
      <c r="E164" s="69">
        <f>IF($A164="","",(Current!F$9+Current!#REF!)/4)</f>
      </c>
      <c r="F164" s="69">
        <f>IF($A164="","",(Current!G$9+Current!#REF!)/4)</f>
      </c>
      <c r="G164" s="69">
        <f>IF($A164="","",(Current!H$9+Current!#REF!)/4)</f>
      </c>
      <c r="H164" s="69">
        <f>IF($A164="","",(Current!I$9+Current!#REF!)/4)</f>
      </c>
      <c r="I164" s="69">
        <f>IF($A164="","",(Current!J$9+Current!#REF!)/4)</f>
      </c>
      <c r="J164" s="69">
        <f>IF($A164="","",(Current!K$9+Current!#REF!)/4)</f>
      </c>
      <c r="K164" s="69">
        <f>IF($A164="","",(Current!L$9+Current!#REF!)/4)</f>
      </c>
      <c r="L164" s="69">
        <f>IF($A164="","",(Current!M$9+Current!#REF!)/4)</f>
      </c>
      <c r="M164" s="58">
        <f t="shared" si="8"/>
      </c>
      <c r="O164" s="171">
        <f>IF($A164="","",(Reference!B$9+Reference!#REF!)/4)</f>
      </c>
      <c r="P164" s="171">
        <f>IF($A164="","",(Reference!C$9+Reference!#REF!)/4)</f>
      </c>
      <c r="Q164" s="171">
        <f>IF($A164="","",(Reference!D$9+Reference!#REF!)/4)</f>
      </c>
      <c r="R164" s="171">
        <f>IF($A164="","",(Reference!E$9+Reference!#REF!)/4)</f>
      </c>
      <c r="S164" s="171">
        <f>IF($A164="","",(Reference!F$9+Reference!#REF!)/4)</f>
      </c>
      <c r="T164" s="171">
        <f>IF($A164="","",(Reference!G$9+Reference!#REF!)/4)</f>
      </c>
      <c r="U164" s="171">
        <f>IF($A164="","",(Reference!H$9+Reference!#REF!)/4)</f>
      </c>
      <c r="V164" s="171">
        <f>IF($A164="","",(Reference!I$9+Reference!#REF!)/4)</f>
      </c>
      <c r="W164" s="171">
        <f>IF($A164="","",(Reference!J$9+Reference!#REF!)/4)</f>
      </c>
      <c r="X164" s="171">
        <f>IF($A164="","",(Reference!K$9+Reference!#REF!)/4)</f>
      </c>
      <c r="Y164" s="171">
        <f>IF($A164="","",(Reference!L$9+Reference!#REF!)/4)</f>
      </c>
      <c r="Z164" s="172">
        <f t="shared" si="9"/>
      </c>
    </row>
    <row r="165" spans="1:26" ht="16.5">
      <c r="A165" s="281">
        <f>IF(Current!A165&lt;&gt;"",Current!A165,"")</f>
      </c>
      <c r="B165" s="69">
        <f>IF($A165="","",(Current!C$9+Current!#REF!)/4)</f>
      </c>
      <c r="C165" s="69">
        <f>IF($A165="","",(Current!D$9+Current!#REF!)/4)</f>
      </c>
      <c r="D165" s="69">
        <f>IF($A165="","",(Current!E$9+Current!#REF!)/4)</f>
      </c>
      <c r="E165" s="69">
        <f>IF($A165="","",(Current!F$9+Current!#REF!)/4)</f>
      </c>
      <c r="F165" s="69">
        <f>IF($A165="","",(Current!G$9+Current!#REF!)/4)</f>
      </c>
      <c r="G165" s="69">
        <f>IF($A165="","",(Current!H$9+Current!#REF!)/4)</f>
      </c>
      <c r="H165" s="69">
        <f>IF($A165="","",(Current!I$9+Current!#REF!)/4)</f>
      </c>
      <c r="I165" s="69">
        <f>IF($A165="","",(Current!J$9+Current!#REF!)/4)</f>
      </c>
      <c r="J165" s="69">
        <f>IF($A165="","",(Current!K$9+Current!#REF!)/4)</f>
      </c>
      <c r="K165" s="69">
        <f>IF($A165="","",(Current!L$9+Current!#REF!)/4)</f>
      </c>
      <c r="L165" s="69">
        <f>IF($A165="","",(Current!M$9+Current!#REF!)/4)</f>
      </c>
      <c r="M165" s="58">
        <f t="shared" si="8"/>
      </c>
      <c r="O165" s="171">
        <f>IF($A165="","",(Reference!B$9+Reference!#REF!)/4)</f>
      </c>
      <c r="P165" s="171">
        <f>IF($A165="","",(Reference!C$9+Reference!#REF!)/4)</f>
      </c>
      <c r="Q165" s="171">
        <f>IF($A165="","",(Reference!D$9+Reference!#REF!)/4)</f>
      </c>
      <c r="R165" s="171">
        <f>IF($A165="","",(Reference!E$9+Reference!#REF!)/4)</f>
      </c>
      <c r="S165" s="171">
        <f>IF($A165="","",(Reference!F$9+Reference!#REF!)/4)</f>
      </c>
      <c r="T165" s="171">
        <f>IF($A165="","",(Reference!G$9+Reference!#REF!)/4)</f>
      </c>
      <c r="U165" s="171">
        <f>IF($A165="","",(Reference!H$9+Reference!#REF!)/4)</f>
      </c>
      <c r="V165" s="171">
        <f>IF($A165="","",(Reference!I$9+Reference!#REF!)/4)</f>
      </c>
      <c r="W165" s="171">
        <f>IF($A165="","",(Reference!J$9+Reference!#REF!)/4)</f>
      </c>
      <c r="X165" s="171">
        <f>IF($A165="","",(Reference!K$9+Reference!#REF!)/4)</f>
      </c>
      <c r="Y165" s="171">
        <f>IF($A165="","",(Reference!L$9+Reference!#REF!)/4)</f>
      </c>
      <c r="Z165" s="172">
        <f t="shared" si="9"/>
      </c>
    </row>
    <row r="166" spans="1:26" ht="16.5">
      <c r="A166" s="281">
        <f>IF(Current!A166&lt;&gt;"",Current!A166,"")</f>
      </c>
      <c r="B166" s="69">
        <f>IF($A166="","",(Current!C$9+Current!#REF!)/4)</f>
      </c>
      <c r="C166" s="69">
        <f>IF($A166="","",(Current!D$9+Current!#REF!)/4)</f>
      </c>
      <c r="D166" s="69">
        <f>IF($A166="","",(Current!E$9+Current!#REF!)/4)</f>
      </c>
      <c r="E166" s="69">
        <f>IF($A166="","",(Current!F$9+Current!#REF!)/4)</f>
      </c>
      <c r="F166" s="69">
        <f>IF($A166="","",(Current!G$9+Current!#REF!)/4)</f>
      </c>
      <c r="G166" s="69">
        <f>IF($A166="","",(Current!H$9+Current!#REF!)/4)</f>
      </c>
      <c r="H166" s="69">
        <f>IF($A166="","",(Current!I$9+Current!#REF!)/4)</f>
      </c>
      <c r="I166" s="69">
        <f>IF($A166="","",(Current!J$9+Current!#REF!)/4)</f>
      </c>
      <c r="J166" s="69">
        <f>IF($A166="","",(Current!K$9+Current!#REF!)/4)</f>
      </c>
      <c r="K166" s="69">
        <f>IF($A166="","",(Current!L$9+Current!#REF!)/4)</f>
      </c>
      <c r="L166" s="69">
        <f>IF($A166="","",(Current!M$9+Current!#REF!)/4)</f>
      </c>
      <c r="M166" s="58">
        <f t="shared" si="8"/>
      </c>
      <c r="O166" s="171">
        <f>IF($A166="","",(Reference!B$9+Reference!#REF!)/4)</f>
      </c>
      <c r="P166" s="171">
        <f>IF($A166="","",(Reference!C$9+Reference!#REF!)/4)</f>
      </c>
      <c r="Q166" s="171">
        <f>IF($A166="","",(Reference!D$9+Reference!#REF!)/4)</f>
      </c>
      <c r="R166" s="171">
        <f>IF($A166="","",(Reference!E$9+Reference!#REF!)/4)</f>
      </c>
      <c r="S166" s="171">
        <f>IF($A166="","",(Reference!F$9+Reference!#REF!)/4)</f>
      </c>
      <c r="T166" s="171">
        <f>IF($A166="","",(Reference!G$9+Reference!#REF!)/4)</f>
      </c>
      <c r="U166" s="171">
        <f>IF($A166="","",(Reference!H$9+Reference!#REF!)/4)</f>
      </c>
      <c r="V166" s="171">
        <f>IF($A166="","",(Reference!I$9+Reference!#REF!)/4)</f>
      </c>
      <c r="W166" s="171">
        <f>IF($A166="","",(Reference!J$9+Reference!#REF!)/4)</f>
      </c>
      <c r="X166" s="171">
        <f>IF($A166="","",(Reference!K$9+Reference!#REF!)/4)</f>
      </c>
      <c r="Y166" s="171">
        <f>IF($A166="","",(Reference!L$9+Reference!#REF!)/4)</f>
      </c>
      <c r="Z166" s="172">
        <f t="shared" si="9"/>
      </c>
    </row>
    <row r="167" spans="1:26" ht="16.5">
      <c r="A167" s="281">
        <f>IF(Current!A167&lt;&gt;"",Current!A167,"")</f>
      </c>
      <c r="B167" s="69">
        <f>IF($A167="","",(Current!C$9+Current!#REF!)/4)</f>
      </c>
      <c r="C167" s="69">
        <f>IF($A167="","",(Current!D$9+Current!#REF!)/4)</f>
      </c>
      <c r="D167" s="69">
        <f>IF($A167="","",(Current!E$9+Current!#REF!)/4)</f>
      </c>
      <c r="E167" s="69">
        <f>IF($A167="","",(Current!F$9+Current!#REF!)/4)</f>
      </c>
      <c r="F167" s="69">
        <f>IF($A167="","",(Current!G$9+Current!#REF!)/4)</f>
      </c>
      <c r="G167" s="69">
        <f>IF($A167="","",(Current!H$9+Current!#REF!)/4)</f>
      </c>
      <c r="H167" s="69">
        <f>IF($A167="","",(Current!I$9+Current!#REF!)/4)</f>
      </c>
      <c r="I167" s="69">
        <f>IF($A167="","",(Current!J$9+Current!#REF!)/4)</f>
      </c>
      <c r="J167" s="69">
        <f>IF($A167="","",(Current!K$9+Current!#REF!)/4)</f>
      </c>
      <c r="K167" s="69">
        <f>IF($A167="","",(Current!L$9+Current!#REF!)/4)</f>
      </c>
      <c r="L167" s="69">
        <f>IF($A167="","",(Current!M$9+Current!#REF!)/4)</f>
      </c>
      <c r="M167" s="58">
        <f t="shared" si="8"/>
      </c>
      <c r="O167" s="171">
        <f>IF($A167="","",(Reference!B$9+Reference!#REF!)/4)</f>
      </c>
      <c r="P167" s="171">
        <f>IF($A167="","",(Reference!C$9+Reference!#REF!)/4)</f>
      </c>
      <c r="Q167" s="171">
        <f>IF($A167="","",(Reference!D$9+Reference!#REF!)/4)</f>
      </c>
      <c r="R167" s="171">
        <f>IF($A167="","",(Reference!E$9+Reference!#REF!)/4)</f>
      </c>
      <c r="S167" s="171">
        <f>IF($A167="","",(Reference!F$9+Reference!#REF!)/4)</f>
      </c>
      <c r="T167" s="171">
        <f>IF($A167="","",(Reference!G$9+Reference!#REF!)/4)</f>
      </c>
      <c r="U167" s="171">
        <f>IF($A167="","",(Reference!H$9+Reference!#REF!)/4)</f>
      </c>
      <c r="V167" s="171">
        <f>IF($A167="","",(Reference!I$9+Reference!#REF!)/4)</f>
      </c>
      <c r="W167" s="171">
        <f>IF($A167="","",(Reference!J$9+Reference!#REF!)/4)</f>
      </c>
      <c r="X167" s="171">
        <f>IF($A167="","",(Reference!K$9+Reference!#REF!)/4)</f>
      </c>
      <c r="Y167" s="171">
        <f>IF($A167="","",(Reference!L$9+Reference!#REF!)/4)</f>
      </c>
      <c r="Z167" s="172">
        <f t="shared" si="9"/>
      </c>
    </row>
    <row r="168" spans="1:26" ht="16.5">
      <c r="A168" s="281">
        <f>IF(Current!A168&lt;&gt;"",Current!A168,"")</f>
      </c>
      <c r="B168" s="69">
        <f>IF($A168="","",(Current!C$9+Current!#REF!)/4)</f>
      </c>
      <c r="C168" s="69">
        <f>IF($A168="","",(Current!D$9+Current!#REF!)/4)</f>
      </c>
      <c r="D168" s="69">
        <f>IF($A168="","",(Current!E$9+Current!#REF!)/4)</f>
      </c>
      <c r="E168" s="69">
        <f>IF($A168="","",(Current!F$9+Current!#REF!)/4)</f>
      </c>
      <c r="F168" s="69">
        <f>IF($A168="","",(Current!G$9+Current!#REF!)/4)</f>
      </c>
      <c r="G168" s="69">
        <f>IF($A168="","",(Current!H$9+Current!#REF!)/4)</f>
      </c>
      <c r="H168" s="69">
        <f>IF($A168="","",(Current!I$9+Current!#REF!)/4)</f>
      </c>
      <c r="I168" s="69">
        <f>IF($A168="","",(Current!J$9+Current!#REF!)/4)</f>
      </c>
      <c r="J168" s="69">
        <f>IF($A168="","",(Current!K$9+Current!#REF!)/4)</f>
      </c>
      <c r="K168" s="69">
        <f>IF($A168="","",(Current!L$9+Current!#REF!)/4)</f>
      </c>
      <c r="L168" s="69">
        <f>IF($A168="","",(Current!M$9+Current!#REF!)/4)</f>
      </c>
      <c r="M168" s="58">
        <f t="shared" si="8"/>
      </c>
      <c r="O168" s="171">
        <f>IF($A168="","",(Reference!B$9+Reference!#REF!)/4)</f>
      </c>
      <c r="P168" s="171">
        <f>IF($A168="","",(Reference!C$9+Reference!#REF!)/4)</f>
      </c>
      <c r="Q168" s="171">
        <f>IF($A168="","",(Reference!D$9+Reference!#REF!)/4)</f>
      </c>
      <c r="R168" s="171">
        <f>IF($A168="","",(Reference!E$9+Reference!#REF!)/4)</f>
      </c>
      <c r="S168" s="171">
        <f>IF($A168="","",(Reference!F$9+Reference!#REF!)/4)</f>
      </c>
      <c r="T168" s="171">
        <f>IF($A168="","",(Reference!G$9+Reference!#REF!)/4)</f>
      </c>
      <c r="U168" s="171">
        <f>IF($A168="","",(Reference!H$9+Reference!#REF!)/4)</f>
      </c>
      <c r="V168" s="171">
        <f>IF($A168="","",(Reference!I$9+Reference!#REF!)/4)</f>
      </c>
      <c r="W168" s="171">
        <f>IF($A168="","",(Reference!J$9+Reference!#REF!)/4)</f>
      </c>
      <c r="X168" s="171">
        <f>IF($A168="","",(Reference!K$9+Reference!#REF!)/4)</f>
      </c>
      <c r="Y168" s="171">
        <f>IF($A168="","",(Reference!L$9+Reference!#REF!)/4)</f>
      </c>
      <c r="Z168" s="172">
        <f t="shared" si="9"/>
      </c>
    </row>
    <row r="169" spans="1:26" ht="16.5">
      <c r="A169" s="281">
        <f>IF(Current!A169&lt;&gt;"",Current!A169,"")</f>
      </c>
      <c r="B169" s="69">
        <f>IF($A169="","",(Current!C$9+Current!#REF!)/4)</f>
      </c>
      <c r="C169" s="69">
        <f>IF($A169="","",(Current!D$9+Current!#REF!)/4)</f>
      </c>
      <c r="D169" s="69">
        <f>IF($A169="","",(Current!E$9+Current!#REF!)/4)</f>
      </c>
      <c r="E169" s="69">
        <f>IF($A169="","",(Current!F$9+Current!#REF!)/4)</f>
      </c>
      <c r="F169" s="69">
        <f>IF($A169="","",(Current!G$9+Current!#REF!)/4)</f>
      </c>
      <c r="G169" s="69">
        <f>IF($A169="","",(Current!H$9+Current!#REF!)/4)</f>
      </c>
      <c r="H169" s="69">
        <f>IF($A169="","",(Current!I$9+Current!#REF!)/4)</f>
      </c>
      <c r="I169" s="69">
        <f>IF($A169="","",(Current!J$9+Current!#REF!)/4)</f>
      </c>
      <c r="J169" s="69">
        <f>IF($A169="","",(Current!K$9+Current!#REF!)/4)</f>
      </c>
      <c r="K169" s="69">
        <f>IF($A169="","",(Current!L$9+Current!#REF!)/4)</f>
      </c>
      <c r="L169" s="69">
        <f>IF($A169="","",(Current!M$9+Current!#REF!)/4)</f>
      </c>
      <c r="M169" s="58">
        <f t="shared" si="8"/>
      </c>
      <c r="O169" s="171">
        <f>IF($A169="","",(Reference!B$9+Reference!#REF!)/4)</f>
      </c>
      <c r="P169" s="171">
        <f>IF($A169="","",(Reference!C$9+Reference!#REF!)/4)</f>
      </c>
      <c r="Q169" s="171">
        <f>IF($A169="","",(Reference!D$9+Reference!#REF!)/4)</f>
      </c>
      <c r="R169" s="171">
        <f>IF($A169="","",(Reference!E$9+Reference!#REF!)/4)</f>
      </c>
      <c r="S169" s="171">
        <f>IF($A169="","",(Reference!F$9+Reference!#REF!)/4)</f>
      </c>
      <c r="T169" s="171">
        <f>IF($A169="","",(Reference!G$9+Reference!#REF!)/4)</f>
      </c>
      <c r="U169" s="171">
        <f>IF($A169="","",(Reference!H$9+Reference!#REF!)/4)</f>
      </c>
      <c r="V169" s="171">
        <f>IF($A169="","",(Reference!I$9+Reference!#REF!)/4)</f>
      </c>
      <c r="W169" s="171">
        <f>IF($A169="","",(Reference!J$9+Reference!#REF!)/4)</f>
      </c>
      <c r="X169" s="171">
        <f>IF($A169="","",(Reference!K$9+Reference!#REF!)/4)</f>
      </c>
      <c r="Y169" s="171">
        <f>IF($A169="","",(Reference!L$9+Reference!#REF!)/4)</f>
      </c>
      <c r="Z169" s="172">
        <f t="shared" si="9"/>
      </c>
    </row>
    <row r="170" spans="1:26" ht="16.5">
      <c r="A170" s="281">
        <f>IF(Current!A170&lt;&gt;"",Current!A170,"")</f>
      </c>
      <c r="B170" s="69">
        <f>IF($A170="","",(Current!C$9+Current!#REF!)/4)</f>
      </c>
      <c r="C170" s="69">
        <f>IF($A170="","",(Current!D$9+Current!#REF!)/4)</f>
      </c>
      <c r="D170" s="69">
        <f>IF($A170="","",(Current!E$9+Current!#REF!)/4)</f>
      </c>
      <c r="E170" s="69">
        <f>IF($A170="","",(Current!F$9+Current!#REF!)/4)</f>
      </c>
      <c r="F170" s="69">
        <f>IF($A170="","",(Current!G$9+Current!#REF!)/4)</f>
      </c>
      <c r="G170" s="69">
        <f>IF($A170="","",(Current!H$9+Current!#REF!)/4)</f>
      </c>
      <c r="H170" s="69">
        <f>IF($A170="","",(Current!I$9+Current!#REF!)/4)</f>
      </c>
      <c r="I170" s="69">
        <f>IF($A170="","",(Current!J$9+Current!#REF!)/4)</f>
      </c>
      <c r="J170" s="69">
        <f>IF($A170="","",(Current!K$9+Current!#REF!)/4)</f>
      </c>
      <c r="K170" s="69">
        <f>IF($A170="","",(Current!L$9+Current!#REF!)/4)</f>
      </c>
      <c r="L170" s="69">
        <f>IF($A170="","",(Current!M$9+Current!#REF!)/4)</f>
      </c>
      <c r="M170" s="58">
        <f t="shared" si="8"/>
      </c>
      <c r="O170" s="171">
        <f>IF($A170="","",(Reference!B$9+Reference!#REF!)/4)</f>
      </c>
      <c r="P170" s="171">
        <f>IF($A170="","",(Reference!C$9+Reference!#REF!)/4)</f>
      </c>
      <c r="Q170" s="171">
        <f>IF($A170="","",(Reference!D$9+Reference!#REF!)/4)</f>
      </c>
      <c r="R170" s="171">
        <f>IF($A170="","",(Reference!E$9+Reference!#REF!)/4)</f>
      </c>
      <c r="S170" s="171">
        <f>IF($A170="","",(Reference!F$9+Reference!#REF!)/4)</f>
      </c>
      <c r="T170" s="171">
        <f>IF($A170="","",(Reference!G$9+Reference!#REF!)/4)</f>
      </c>
      <c r="U170" s="171">
        <f>IF($A170="","",(Reference!H$9+Reference!#REF!)/4)</f>
      </c>
      <c r="V170" s="171">
        <f>IF($A170="","",(Reference!I$9+Reference!#REF!)/4)</f>
      </c>
      <c r="W170" s="171">
        <f>IF($A170="","",(Reference!J$9+Reference!#REF!)/4)</f>
      </c>
      <c r="X170" s="171">
        <f>IF($A170="","",(Reference!K$9+Reference!#REF!)/4)</f>
      </c>
      <c r="Y170" s="171">
        <f>IF($A170="","",(Reference!L$9+Reference!#REF!)/4)</f>
      </c>
      <c r="Z170" s="172">
        <f t="shared" si="9"/>
      </c>
    </row>
    <row r="171" spans="1:26" ht="16.5">
      <c r="A171" s="281">
        <f>IF(Current!A171&lt;&gt;"",Current!A171,"")</f>
      </c>
      <c r="B171" s="69">
        <f>IF($A171="","",(Current!C$9+Current!#REF!)/4)</f>
      </c>
      <c r="C171" s="69">
        <f>IF($A171="","",(Current!D$9+Current!#REF!)/4)</f>
      </c>
      <c r="D171" s="69">
        <f>IF($A171="","",(Current!E$9+Current!#REF!)/4)</f>
      </c>
      <c r="E171" s="69">
        <f>IF($A171="","",(Current!F$9+Current!#REF!)/4)</f>
      </c>
      <c r="F171" s="69">
        <f>IF($A171="","",(Current!G$9+Current!#REF!)/4)</f>
      </c>
      <c r="G171" s="69">
        <f>IF($A171="","",(Current!H$9+Current!#REF!)/4)</f>
      </c>
      <c r="H171" s="69">
        <f>IF($A171="","",(Current!I$9+Current!#REF!)/4)</f>
      </c>
      <c r="I171" s="69">
        <f>IF($A171="","",(Current!J$9+Current!#REF!)/4)</f>
      </c>
      <c r="J171" s="69">
        <f>IF($A171="","",(Current!K$9+Current!#REF!)/4)</f>
      </c>
      <c r="K171" s="69">
        <f>IF($A171="","",(Current!L$9+Current!#REF!)/4)</f>
      </c>
      <c r="L171" s="69">
        <f>IF($A171="","",(Current!M$9+Current!#REF!)/4)</f>
      </c>
      <c r="M171" s="58">
        <f t="shared" si="8"/>
      </c>
      <c r="O171" s="171">
        <f>IF($A171="","",(Reference!B$9+Reference!#REF!)/4)</f>
      </c>
      <c r="P171" s="171">
        <f>IF($A171="","",(Reference!C$9+Reference!#REF!)/4)</f>
      </c>
      <c r="Q171" s="171">
        <f>IF($A171="","",(Reference!D$9+Reference!#REF!)/4)</f>
      </c>
      <c r="R171" s="171">
        <f>IF($A171="","",(Reference!E$9+Reference!#REF!)/4)</f>
      </c>
      <c r="S171" s="171">
        <f>IF($A171="","",(Reference!F$9+Reference!#REF!)/4)</f>
      </c>
      <c r="T171" s="171">
        <f>IF($A171="","",(Reference!G$9+Reference!#REF!)/4)</f>
      </c>
      <c r="U171" s="171">
        <f>IF($A171="","",(Reference!H$9+Reference!#REF!)/4)</f>
      </c>
      <c r="V171" s="171">
        <f>IF($A171="","",(Reference!I$9+Reference!#REF!)/4)</f>
      </c>
      <c r="W171" s="171">
        <f>IF($A171="","",(Reference!J$9+Reference!#REF!)/4)</f>
      </c>
      <c r="X171" s="171">
        <f>IF($A171="","",(Reference!K$9+Reference!#REF!)/4)</f>
      </c>
      <c r="Y171" s="171">
        <f>IF($A171="","",(Reference!L$9+Reference!#REF!)/4)</f>
      </c>
      <c r="Z171" s="172">
        <f t="shared" si="9"/>
      </c>
    </row>
    <row r="172" spans="1:26" ht="16.5">
      <c r="A172" s="281">
        <f>IF(Current!A172&lt;&gt;"",Current!A172,"")</f>
      </c>
      <c r="B172" s="69">
        <f>IF($A172="","",(Current!C$9+Current!#REF!)/4)</f>
      </c>
      <c r="C172" s="69">
        <f>IF($A172="","",(Current!D$9+Current!#REF!)/4)</f>
      </c>
      <c r="D172" s="69">
        <f>IF($A172="","",(Current!E$9+Current!#REF!)/4)</f>
      </c>
      <c r="E172" s="69">
        <f>IF($A172="","",(Current!F$9+Current!#REF!)/4)</f>
      </c>
      <c r="F172" s="69">
        <f>IF($A172="","",(Current!G$9+Current!#REF!)/4)</f>
      </c>
      <c r="G172" s="69">
        <f>IF($A172="","",(Current!H$9+Current!#REF!)/4)</f>
      </c>
      <c r="H172" s="69">
        <f>IF($A172="","",(Current!I$9+Current!#REF!)/4)</f>
      </c>
      <c r="I172" s="69">
        <f>IF($A172="","",(Current!J$9+Current!#REF!)/4)</f>
      </c>
      <c r="J172" s="69">
        <f>IF($A172="","",(Current!K$9+Current!#REF!)/4)</f>
      </c>
      <c r="K172" s="69">
        <f>IF($A172="","",(Current!L$9+Current!#REF!)/4)</f>
      </c>
      <c r="L172" s="69">
        <f>IF($A172="","",(Current!M$9+Current!#REF!)/4)</f>
      </c>
      <c r="M172" s="58">
        <f t="shared" si="8"/>
      </c>
      <c r="O172" s="171">
        <f>IF($A172="","",(Reference!B$9+Reference!#REF!)/4)</f>
      </c>
      <c r="P172" s="171">
        <f>IF($A172="","",(Reference!C$9+Reference!#REF!)/4)</f>
      </c>
      <c r="Q172" s="171">
        <f>IF($A172="","",(Reference!D$9+Reference!#REF!)/4)</f>
      </c>
      <c r="R172" s="171">
        <f>IF($A172="","",(Reference!E$9+Reference!#REF!)/4)</f>
      </c>
      <c r="S172" s="171">
        <f>IF($A172="","",(Reference!F$9+Reference!#REF!)/4)</f>
      </c>
      <c r="T172" s="171">
        <f>IF($A172="","",(Reference!G$9+Reference!#REF!)/4)</f>
      </c>
      <c r="U172" s="171">
        <f>IF($A172="","",(Reference!H$9+Reference!#REF!)/4)</f>
      </c>
      <c r="V172" s="171">
        <f>IF($A172="","",(Reference!I$9+Reference!#REF!)/4)</f>
      </c>
      <c r="W172" s="171">
        <f>IF($A172="","",(Reference!J$9+Reference!#REF!)/4)</f>
      </c>
      <c r="X172" s="171">
        <f>IF($A172="","",(Reference!K$9+Reference!#REF!)/4)</f>
      </c>
      <c r="Y172" s="171">
        <f>IF($A172="","",(Reference!L$9+Reference!#REF!)/4)</f>
      </c>
      <c r="Z172" s="172">
        <f t="shared" si="9"/>
      </c>
    </row>
    <row r="173" spans="1:26" ht="16.5">
      <c r="A173" s="281">
        <f>IF(Current!A173&lt;&gt;"",Current!A173,"")</f>
      </c>
      <c r="B173" s="69">
        <f>IF($A173="","",(Current!C$9+Current!#REF!)/4)</f>
      </c>
      <c r="C173" s="69">
        <f>IF($A173="","",(Current!D$9+Current!#REF!)/4)</f>
      </c>
      <c r="D173" s="69">
        <f>IF($A173="","",(Current!E$9+Current!#REF!)/4)</f>
      </c>
      <c r="E173" s="69">
        <f>IF($A173="","",(Current!F$9+Current!#REF!)/4)</f>
      </c>
      <c r="F173" s="69">
        <f>IF($A173="","",(Current!G$9+Current!#REF!)/4)</f>
      </c>
      <c r="G173" s="69">
        <f>IF($A173="","",(Current!H$9+Current!#REF!)/4)</f>
      </c>
      <c r="H173" s="69">
        <f>IF($A173="","",(Current!I$9+Current!#REF!)/4)</f>
      </c>
      <c r="I173" s="69">
        <f>IF($A173="","",(Current!J$9+Current!#REF!)/4)</f>
      </c>
      <c r="J173" s="69">
        <f>IF($A173="","",(Current!K$9+Current!#REF!)/4)</f>
      </c>
      <c r="K173" s="69">
        <f>IF($A173="","",(Current!L$9+Current!#REF!)/4)</f>
      </c>
      <c r="L173" s="69">
        <f>IF($A173="","",(Current!M$9+Current!#REF!)/4)</f>
      </c>
      <c r="M173" s="58">
        <f t="shared" si="8"/>
      </c>
      <c r="O173" s="171">
        <f>IF($A173="","",(Reference!B$9+Reference!#REF!)/4)</f>
      </c>
      <c r="P173" s="171">
        <f>IF($A173="","",(Reference!C$9+Reference!#REF!)/4)</f>
      </c>
      <c r="Q173" s="171">
        <f>IF($A173="","",(Reference!D$9+Reference!#REF!)/4)</f>
      </c>
      <c r="R173" s="171">
        <f>IF($A173="","",(Reference!E$9+Reference!#REF!)/4)</f>
      </c>
      <c r="S173" s="171">
        <f>IF($A173="","",(Reference!F$9+Reference!#REF!)/4)</f>
      </c>
      <c r="T173" s="171">
        <f>IF($A173="","",(Reference!G$9+Reference!#REF!)/4)</f>
      </c>
      <c r="U173" s="171">
        <f>IF($A173="","",(Reference!H$9+Reference!#REF!)/4)</f>
      </c>
      <c r="V173" s="171">
        <f>IF($A173="","",(Reference!I$9+Reference!#REF!)/4)</f>
      </c>
      <c r="W173" s="171">
        <f>IF($A173="","",(Reference!J$9+Reference!#REF!)/4)</f>
      </c>
      <c r="X173" s="171">
        <f>IF($A173="","",(Reference!K$9+Reference!#REF!)/4)</f>
      </c>
      <c r="Y173" s="171">
        <f>IF($A173="","",(Reference!L$9+Reference!#REF!)/4)</f>
      </c>
      <c r="Z173" s="172">
        <f t="shared" si="9"/>
      </c>
    </row>
    <row r="174" spans="1:26" ht="16.5">
      <c r="A174" s="281">
        <f>IF(Current!A174&lt;&gt;"",Current!A174,"")</f>
      </c>
      <c r="B174" s="69">
        <f>IF($A174="","",(Current!C$9+Current!#REF!)/4)</f>
      </c>
      <c r="C174" s="69">
        <f>IF($A174="","",(Current!D$9+Current!#REF!)/4)</f>
      </c>
      <c r="D174" s="69">
        <f>IF($A174="","",(Current!E$9+Current!#REF!)/4)</f>
      </c>
      <c r="E174" s="69">
        <f>IF($A174="","",(Current!F$9+Current!#REF!)/4)</f>
      </c>
      <c r="F174" s="69">
        <f>IF($A174="","",(Current!G$9+Current!#REF!)/4)</f>
      </c>
      <c r="G174" s="69">
        <f>IF($A174="","",(Current!H$9+Current!#REF!)/4)</f>
      </c>
      <c r="H174" s="69">
        <f>IF($A174="","",(Current!I$9+Current!#REF!)/4)</f>
      </c>
      <c r="I174" s="69">
        <f>IF($A174="","",(Current!J$9+Current!#REF!)/4)</f>
      </c>
      <c r="J174" s="69">
        <f>IF($A174="","",(Current!K$9+Current!#REF!)/4)</f>
      </c>
      <c r="K174" s="69">
        <f>IF($A174="","",(Current!L$9+Current!#REF!)/4)</f>
      </c>
      <c r="L174" s="69">
        <f>IF($A174="","",(Current!M$9+Current!#REF!)/4)</f>
      </c>
      <c r="M174" s="58">
        <f t="shared" si="8"/>
      </c>
      <c r="O174" s="171">
        <f>IF($A174="","",(Reference!B$9+Reference!#REF!)/4)</f>
      </c>
      <c r="P174" s="171">
        <f>IF($A174="","",(Reference!C$9+Reference!#REF!)/4)</f>
      </c>
      <c r="Q174" s="171">
        <f>IF($A174="","",(Reference!D$9+Reference!#REF!)/4)</f>
      </c>
      <c r="R174" s="171">
        <f>IF($A174="","",(Reference!E$9+Reference!#REF!)/4)</f>
      </c>
      <c r="S174" s="171">
        <f>IF($A174="","",(Reference!F$9+Reference!#REF!)/4)</f>
      </c>
      <c r="T174" s="171">
        <f>IF($A174="","",(Reference!G$9+Reference!#REF!)/4)</f>
      </c>
      <c r="U174" s="171">
        <f>IF($A174="","",(Reference!H$9+Reference!#REF!)/4)</f>
      </c>
      <c r="V174" s="171">
        <f>IF($A174="","",(Reference!I$9+Reference!#REF!)/4)</f>
      </c>
      <c r="W174" s="171">
        <f>IF($A174="","",(Reference!J$9+Reference!#REF!)/4)</f>
      </c>
      <c r="X174" s="171">
        <f>IF($A174="","",(Reference!K$9+Reference!#REF!)/4)</f>
      </c>
      <c r="Y174" s="171">
        <f>IF($A174="","",(Reference!L$9+Reference!#REF!)/4)</f>
      </c>
      <c r="Z174" s="172">
        <f t="shared" si="9"/>
      </c>
    </row>
    <row r="175" spans="1:26" ht="16.5">
      <c r="A175" s="281">
        <f>IF(Current!A175&lt;&gt;"",Current!A175,"")</f>
      </c>
      <c r="B175" s="69">
        <f>IF($A175="","",(Current!C$9+Current!#REF!)/4)</f>
      </c>
      <c r="C175" s="69">
        <f>IF($A175="","",(Current!D$9+Current!#REF!)/4)</f>
      </c>
      <c r="D175" s="69">
        <f>IF($A175="","",(Current!E$9+Current!#REF!)/4)</f>
      </c>
      <c r="E175" s="69">
        <f>IF($A175="","",(Current!F$9+Current!#REF!)/4)</f>
      </c>
      <c r="F175" s="69">
        <f>IF($A175="","",(Current!G$9+Current!#REF!)/4)</f>
      </c>
      <c r="G175" s="69">
        <f>IF($A175="","",(Current!H$9+Current!#REF!)/4)</f>
      </c>
      <c r="H175" s="69">
        <f>IF($A175="","",(Current!I$9+Current!#REF!)/4)</f>
      </c>
      <c r="I175" s="69">
        <f>IF($A175="","",(Current!J$9+Current!#REF!)/4)</f>
      </c>
      <c r="J175" s="69">
        <f>IF($A175="","",(Current!K$9+Current!#REF!)/4)</f>
      </c>
      <c r="K175" s="69">
        <f>IF($A175="","",(Current!L$9+Current!#REF!)/4)</f>
      </c>
      <c r="L175" s="69">
        <f>IF($A175="","",(Current!M$9+Current!#REF!)/4)</f>
      </c>
      <c r="M175" s="58">
        <f t="shared" si="8"/>
      </c>
      <c r="O175" s="171">
        <f>IF($A175="","",(Reference!B$9+Reference!#REF!)/4)</f>
      </c>
      <c r="P175" s="171">
        <f>IF($A175="","",(Reference!C$9+Reference!#REF!)/4)</f>
      </c>
      <c r="Q175" s="171">
        <f>IF($A175="","",(Reference!D$9+Reference!#REF!)/4)</f>
      </c>
      <c r="R175" s="171">
        <f>IF($A175="","",(Reference!E$9+Reference!#REF!)/4)</f>
      </c>
      <c r="S175" s="171">
        <f>IF($A175="","",(Reference!F$9+Reference!#REF!)/4)</f>
      </c>
      <c r="T175" s="171">
        <f>IF($A175="","",(Reference!G$9+Reference!#REF!)/4)</f>
      </c>
      <c r="U175" s="171">
        <f>IF($A175="","",(Reference!H$9+Reference!#REF!)/4)</f>
      </c>
      <c r="V175" s="171">
        <f>IF($A175="","",(Reference!I$9+Reference!#REF!)/4)</f>
      </c>
      <c r="W175" s="171">
        <f>IF($A175="","",(Reference!J$9+Reference!#REF!)/4)</f>
      </c>
      <c r="X175" s="171">
        <f>IF($A175="","",(Reference!K$9+Reference!#REF!)/4)</f>
      </c>
      <c r="Y175" s="171">
        <f>IF($A175="","",(Reference!L$9+Reference!#REF!)/4)</f>
      </c>
      <c r="Z175" s="172">
        <f t="shared" si="9"/>
      </c>
    </row>
    <row r="176" spans="1:26" ht="16.5">
      <c r="A176" s="281">
        <f>IF(Current!A176&lt;&gt;"",Current!A176,"")</f>
      </c>
      <c r="B176" s="69">
        <f>IF($A176="","",(Current!C$9+Current!#REF!)/4)</f>
      </c>
      <c r="C176" s="69">
        <f>IF($A176="","",(Current!D$9+Current!#REF!)/4)</f>
      </c>
      <c r="D176" s="69">
        <f>IF($A176="","",(Current!E$9+Current!#REF!)/4)</f>
      </c>
      <c r="E176" s="69">
        <f>IF($A176="","",(Current!F$9+Current!#REF!)/4)</f>
      </c>
      <c r="F176" s="69">
        <f>IF($A176="","",(Current!G$9+Current!#REF!)/4)</f>
      </c>
      <c r="G176" s="69">
        <f>IF($A176="","",(Current!H$9+Current!#REF!)/4)</f>
      </c>
      <c r="H176" s="69">
        <f>IF($A176="","",(Current!I$9+Current!#REF!)/4)</f>
      </c>
      <c r="I176" s="69">
        <f>IF($A176="","",(Current!J$9+Current!#REF!)/4)</f>
      </c>
      <c r="J176" s="69">
        <f>IF($A176="","",(Current!K$9+Current!#REF!)/4)</f>
      </c>
      <c r="K176" s="69">
        <f>IF($A176="","",(Current!L$9+Current!#REF!)/4)</f>
      </c>
      <c r="L176" s="69">
        <f>IF($A176="","",(Current!M$9+Current!#REF!)/4)</f>
      </c>
      <c r="M176" s="58">
        <f t="shared" si="8"/>
      </c>
      <c r="O176" s="171">
        <f>IF($A176="","",(Reference!B$9+Reference!#REF!)/4)</f>
      </c>
      <c r="P176" s="171">
        <f>IF($A176="","",(Reference!C$9+Reference!#REF!)/4)</f>
      </c>
      <c r="Q176" s="171">
        <f>IF($A176="","",(Reference!D$9+Reference!#REF!)/4)</f>
      </c>
      <c r="R176" s="171">
        <f>IF($A176="","",(Reference!E$9+Reference!#REF!)/4)</f>
      </c>
      <c r="S176" s="171">
        <f>IF($A176="","",(Reference!F$9+Reference!#REF!)/4)</f>
      </c>
      <c r="T176" s="171">
        <f>IF($A176="","",(Reference!G$9+Reference!#REF!)/4)</f>
      </c>
      <c r="U176" s="171">
        <f>IF($A176="","",(Reference!H$9+Reference!#REF!)/4)</f>
      </c>
      <c r="V176" s="171">
        <f>IF($A176="","",(Reference!I$9+Reference!#REF!)/4)</f>
      </c>
      <c r="W176" s="171">
        <f>IF($A176="","",(Reference!J$9+Reference!#REF!)/4)</f>
      </c>
      <c r="X176" s="171">
        <f>IF($A176="","",(Reference!K$9+Reference!#REF!)/4)</f>
      </c>
      <c r="Y176" s="171">
        <f>IF($A176="","",(Reference!L$9+Reference!#REF!)/4)</f>
      </c>
      <c r="Z176" s="172">
        <f t="shared" si="9"/>
      </c>
    </row>
    <row r="177" spans="1:26" ht="16.5">
      <c r="A177" s="281">
        <f>IF(Current!A177&lt;&gt;"",Current!A177,"")</f>
      </c>
      <c r="B177" s="69">
        <f>IF($A177="","",(Current!C$9+Current!#REF!)/4)</f>
      </c>
      <c r="C177" s="69">
        <f>IF($A177="","",(Current!D$9+Current!#REF!)/4)</f>
      </c>
      <c r="D177" s="69">
        <f>IF($A177="","",(Current!E$9+Current!#REF!)/4)</f>
      </c>
      <c r="E177" s="69">
        <f>IF($A177="","",(Current!F$9+Current!#REF!)/4)</f>
      </c>
      <c r="F177" s="69">
        <f>IF($A177="","",(Current!G$9+Current!#REF!)/4)</f>
      </c>
      <c r="G177" s="69">
        <f>IF($A177="","",(Current!H$9+Current!#REF!)/4)</f>
      </c>
      <c r="H177" s="69">
        <f>IF($A177="","",(Current!I$9+Current!#REF!)/4)</f>
      </c>
      <c r="I177" s="69">
        <f>IF($A177="","",(Current!J$9+Current!#REF!)/4)</f>
      </c>
      <c r="J177" s="69">
        <f>IF($A177="","",(Current!K$9+Current!#REF!)/4)</f>
      </c>
      <c r="K177" s="69">
        <f>IF($A177="","",(Current!L$9+Current!#REF!)/4)</f>
      </c>
      <c r="L177" s="69">
        <f>IF($A177="","",(Current!M$9+Current!#REF!)/4)</f>
      </c>
      <c r="M177" s="58">
        <f t="shared" si="8"/>
      </c>
      <c r="O177" s="171">
        <f>IF($A177="","",(Reference!B$9+Reference!#REF!)/4)</f>
      </c>
      <c r="P177" s="171">
        <f>IF($A177="","",(Reference!C$9+Reference!#REF!)/4)</f>
      </c>
      <c r="Q177" s="171">
        <f>IF($A177="","",(Reference!D$9+Reference!#REF!)/4)</f>
      </c>
      <c r="R177" s="171">
        <f>IF($A177="","",(Reference!E$9+Reference!#REF!)/4)</f>
      </c>
      <c r="S177" s="171">
        <f>IF($A177="","",(Reference!F$9+Reference!#REF!)/4)</f>
      </c>
      <c r="T177" s="171">
        <f>IF($A177="","",(Reference!G$9+Reference!#REF!)/4)</f>
      </c>
      <c r="U177" s="171">
        <f>IF($A177="","",(Reference!H$9+Reference!#REF!)/4)</f>
      </c>
      <c r="V177" s="171">
        <f>IF($A177="","",(Reference!I$9+Reference!#REF!)/4)</f>
      </c>
      <c r="W177" s="171">
        <f>IF($A177="","",(Reference!J$9+Reference!#REF!)/4)</f>
      </c>
      <c r="X177" s="171">
        <f>IF($A177="","",(Reference!K$9+Reference!#REF!)/4)</f>
      </c>
      <c r="Y177" s="171">
        <f>IF($A177="","",(Reference!L$9+Reference!#REF!)/4)</f>
      </c>
      <c r="Z177" s="172">
        <f t="shared" si="9"/>
      </c>
    </row>
    <row r="178" spans="1:26" ht="16.5">
      <c r="A178" s="281">
        <f>IF(Current!A178&lt;&gt;"",Current!A178,"")</f>
      </c>
      <c r="B178" s="69">
        <f>IF($A178="","",(Current!C$9+Current!#REF!)/4)</f>
      </c>
      <c r="C178" s="69">
        <f>IF($A178="","",(Current!D$9+Current!#REF!)/4)</f>
      </c>
      <c r="D178" s="69">
        <f>IF($A178="","",(Current!E$9+Current!#REF!)/4)</f>
      </c>
      <c r="E178" s="69">
        <f>IF($A178="","",(Current!F$9+Current!#REF!)/4)</f>
      </c>
      <c r="F178" s="69">
        <f>IF($A178="","",(Current!G$9+Current!#REF!)/4)</f>
      </c>
      <c r="G178" s="69">
        <f>IF($A178="","",(Current!H$9+Current!#REF!)/4)</f>
      </c>
      <c r="H178" s="69">
        <f>IF($A178="","",(Current!I$9+Current!#REF!)/4)</f>
      </c>
      <c r="I178" s="69">
        <f>IF($A178="","",(Current!J$9+Current!#REF!)/4)</f>
      </c>
      <c r="J178" s="69">
        <f>IF($A178="","",(Current!K$9+Current!#REF!)/4)</f>
      </c>
      <c r="K178" s="69">
        <f>IF($A178="","",(Current!L$9+Current!#REF!)/4)</f>
      </c>
      <c r="L178" s="69">
        <f>IF($A178="","",(Current!M$9+Current!#REF!)/4)</f>
      </c>
      <c r="M178" s="58">
        <f t="shared" si="8"/>
      </c>
      <c r="O178" s="171">
        <f>IF($A178="","",(Reference!B$9+Reference!#REF!)/4)</f>
      </c>
      <c r="P178" s="171">
        <f>IF($A178="","",(Reference!C$9+Reference!#REF!)/4)</f>
      </c>
      <c r="Q178" s="171">
        <f>IF($A178="","",(Reference!D$9+Reference!#REF!)/4)</f>
      </c>
      <c r="R178" s="171">
        <f>IF($A178="","",(Reference!E$9+Reference!#REF!)/4)</f>
      </c>
      <c r="S178" s="171">
        <f>IF($A178="","",(Reference!F$9+Reference!#REF!)/4)</f>
      </c>
      <c r="T178" s="171">
        <f>IF($A178="","",(Reference!G$9+Reference!#REF!)/4)</f>
      </c>
      <c r="U178" s="171">
        <f>IF($A178="","",(Reference!H$9+Reference!#REF!)/4)</f>
      </c>
      <c r="V178" s="171">
        <f>IF($A178="","",(Reference!I$9+Reference!#REF!)/4)</f>
      </c>
      <c r="W178" s="171">
        <f>IF($A178="","",(Reference!J$9+Reference!#REF!)/4)</f>
      </c>
      <c r="X178" s="171">
        <f>IF($A178="","",(Reference!K$9+Reference!#REF!)/4)</f>
      </c>
      <c r="Y178" s="171">
        <f>IF($A178="","",(Reference!L$9+Reference!#REF!)/4)</f>
      </c>
      <c r="Z178" s="172">
        <f t="shared" si="9"/>
      </c>
    </row>
    <row r="179" spans="1:26" ht="16.5">
      <c r="A179" s="281">
        <f>IF(Current!A179&lt;&gt;"",Current!A179,"")</f>
      </c>
      <c r="B179" s="69">
        <f>IF($A179="","",(Current!C$9+Current!#REF!)/4)</f>
      </c>
      <c r="C179" s="69">
        <f>IF($A179="","",(Current!D$9+Current!#REF!)/4)</f>
      </c>
      <c r="D179" s="69">
        <f>IF($A179="","",(Current!E$9+Current!#REF!)/4)</f>
      </c>
      <c r="E179" s="69">
        <f>IF($A179="","",(Current!F$9+Current!#REF!)/4)</f>
      </c>
      <c r="F179" s="69">
        <f>IF($A179="","",(Current!G$9+Current!#REF!)/4)</f>
      </c>
      <c r="G179" s="69">
        <f>IF($A179="","",(Current!H$9+Current!#REF!)/4)</f>
      </c>
      <c r="H179" s="69">
        <f>IF($A179="","",(Current!I$9+Current!#REF!)/4)</f>
      </c>
      <c r="I179" s="69">
        <f>IF($A179="","",(Current!J$9+Current!#REF!)/4)</f>
      </c>
      <c r="J179" s="69">
        <f>IF($A179="","",(Current!K$9+Current!#REF!)/4)</f>
      </c>
      <c r="K179" s="69">
        <f>IF($A179="","",(Current!L$9+Current!#REF!)/4)</f>
      </c>
      <c r="L179" s="69">
        <f>IF($A179="","",(Current!M$9+Current!#REF!)/4)</f>
      </c>
      <c r="M179" s="58">
        <f t="shared" si="8"/>
      </c>
      <c r="O179" s="171">
        <f>IF($A179="","",(Reference!B$9+Reference!#REF!)/4)</f>
      </c>
      <c r="P179" s="171">
        <f>IF($A179="","",(Reference!C$9+Reference!#REF!)/4)</f>
      </c>
      <c r="Q179" s="171">
        <f>IF($A179="","",(Reference!D$9+Reference!#REF!)/4)</f>
      </c>
      <c r="R179" s="171">
        <f>IF($A179="","",(Reference!E$9+Reference!#REF!)/4)</f>
      </c>
      <c r="S179" s="171">
        <f>IF($A179="","",(Reference!F$9+Reference!#REF!)/4)</f>
      </c>
      <c r="T179" s="171">
        <f>IF($A179="","",(Reference!G$9+Reference!#REF!)/4)</f>
      </c>
      <c r="U179" s="171">
        <f>IF($A179="","",(Reference!H$9+Reference!#REF!)/4)</f>
      </c>
      <c r="V179" s="171">
        <f>IF($A179="","",(Reference!I$9+Reference!#REF!)/4)</f>
      </c>
      <c r="W179" s="171">
        <f>IF($A179="","",(Reference!J$9+Reference!#REF!)/4)</f>
      </c>
      <c r="X179" s="171">
        <f>IF($A179="","",(Reference!K$9+Reference!#REF!)/4)</f>
      </c>
      <c r="Y179" s="171">
        <f>IF($A179="","",(Reference!L$9+Reference!#REF!)/4)</f>
      </c>
      <c r="Z179" s="172">
        <f t="shared" si="9"/>
      </c>
    </row>
    <row r="180" spans="1:26" ht="16.5">
      <c r="A180" s="281">
        <f>IF(Current!A180&lt;&gt;"",Current!A180,"")</f>
      </c>
      <c r="B180" s="69">
        <f>IF($A180="","",(Current!C$9+Current!#REF!)/4)</f>
      </c>
      <c r="C180" s="69">
        <f>IF($A180="","",(Current!D$9+Current!#REF!)/4)</f>
      </c>
      <c r="D180" s="69">
        <f>IF($A180="","",(Current!E$9+Current!#REF!)/4)</f>
      </c>
      <c r="E180" s="69">
        <f>IF($A180="","",(Current!F$9+Current!#REF!)/4)</f>
      </c>
      <c r="F180" s="69">
        <f>IF($A180="","",(Current!G$9+Current!#REF!)/4)</f>
      </c>
      <c r="G180" s="69">
        <f>IF($A180="","",(Current!H$9+Current!#REF!)/4)</f>
      </c>
      <c r="H180" s="69">
        <f>IF($A180="","",(Current!I$9+Current!#REF!)/4)</f>
      </c>
      <c r="I180" s="69">
        <f>IF($A180="","",(Current!J$9+Current!#REF!)/4)</f>
      </c>
      <c r="J180" s="69">
        <f>IF($A180="","",(Current!K$9+Current!#REF!)/4)</f>
      </c>
      <c r="K180" s="69">
        <f>IF($A180="","",(Current!L$9+Current!#REF!)/4)</f>
      </c>
      <c r="L180" s="69">
        <f>IF($A180="","",(Current!M$9+Current!#REF!)/4)</f>
      </c>
      <c r="M180" s="58">
        <f t="shared" si="8"/>
      </c>
      <c r="O180" s="171">
        <f>IF($A180="","",(Reference!B$9+Reference!#REF!)/4)</f>
      </c>
      <c r="P180" s="171">
        <f>IF($A180="","",(Reference!C$9+Reference!#REF!)/4)</f>
      </c>
      <c r="Q180" s="171">
        <f>IF($A180="","",(Reference!D$9+Reference!#REF!)/4)</f>
      </c>
      <c r="R180" s="171">
        <f>IF($A180="","",(Reference!E$9+Reference!#REF!)/4)</f>
      </c>
      <c r="S180" s="171">
        <f>IF($A180="","",(Reference!F$9+Reference!#REF!)/4)</f>
      </c>
      <c r="T180" s="171">
        <f>IF($A180="","",(Reference!G$9+Reference!#REF!)/4)</f>
      </c>
      <c r="U180" s="171">
        <f>IF($A180="","",(Reference!H$9+Reference!#REF!)/4)</f>
      </c>
      <c r="V180" s="171">
        <f>IF($A180="","",(Reference!I$9+Reference!#REF!)/4)</f>
      </c>
      <c r="W180" s="171">
        <f>IF($A180="","",(Reference!J$9+Reference!#REF!)/4)</f>
      </c>
      <c r="X180" s="171">
        <f>IF($A180="","",(Reference!K$9+Reference!#REF!)/4)</f>
      </c>
      <c r="Y180" s="171">
        <f>IF($A180="","",(Reference!L$9+Reference!#REF!)/4)</f>
      </c>
      <c r="Z180" s="172">
        <f t="shared" si="9"/>
      </c>
    </row>
    <row r="181" spans="1:26" ht="16.5">
      <c r="A181" s="281">
        <f>IF(Current!A181&lt;&gt;"",Current!A181,"")</f>
      </c>
      <c r="B181" s="69">
        <f>IF($A181="","",(Current!C$9+Current!#REF!)/4)</f>
      </c>
      <c r="C181" s="69">
        <f>IF($A181="","",(Current!D$9+Current!#REF!)/4)</f>
      </c>
      <c r="D181" s="69">
        <f>IF($A181="","",(Current!E$9+Current!#REF!)/4)</f>
      </c>
      <c r="E181" s="69">
        <f>IF($A181="","",(Current!F$9+Current!#REF!)/4)</f>
      </c>
      <c r="F181" s="69">
        <f>IF($A181="","",(Current!G$9+Current!#REF!)/4)</f>
      </c>
      <c r="G181" s="69">
        <f>IF($A181="","",(Current!H$9+Current!#REF!)/4)</f>
      </c>
      <c r="H181" s="69">
        <f>IF($A181="","",(Current!I$9+Current!#REF!)/4)</f>
      </c>
      <c r="I181" s="69">
        <f>IF($A181="","",(Current!J$9+Current!#REF!)/4)</f>
      </c>
      <c r="J181" s="69">
        <f>IF($A181="","",(Current!K$9+Current!#REF!)/4)</f>
      </c>
      <c r="K181" s="69">
        <f>IF($A181="","",(Current!L$9+Current!#REF!)/4)</f>
      </c>
      <c r="L181" s="69">
        <f>IF($A181="","",(Current!M$9+Current!#REF!)/4)</f>
      </c>
      <c r="M181" s="58">
        <f t="shared" si="8"/>
      </c>
      <c r="O181" s="171">
        <f>IF($A181="","",(Reference!B$9+Reference!#REF!)/4)</f>
      </c>
      <c r="P181" s="171">
        <f>IF($A181="","",(Reference!C$9+Reference!#REF!)/4)</f>
      </c>
      <c r="Q181" s="171">
        <f>IF($A181="","",(Reference!D$9+Reference!#REF!)/4)</f>
      </c>
      <c r="R181" s="171">
        <f>IF($A181="","",(Reference!E$9+Reference!#REF!)/4)</f>
      </c>
      <c r="S181" s="171">
        <f>IF($A181="","",(Reference!F$9+Reference!#REF!)/4)</f>
      </c>
      <c r="T181" s="171">
        <f>IF($A181="","",(Reference!G$9+Reference!#REF!)/4)</f>
      </c>
      <c r="U181" s="171">
        <f>IF($A181="","",(Reference!H$9+Reference!#REF!)/4)</f>
      </c>
      <c r="V181" s="171">
        <f>IF($A181="","",(Reference!I$9+Reference!#REF!)/4)</f>
      </c>
      <c r="W181" s="171">
        <f>IF($A181="","",(Reference!J$9+Reference!#REF!)/4)</f>
      </c>
      <c r="X181" s="171">
        <f>IF($A181="","",(Reference!K$9+Reference!#REF!)/4)</f>
      </c>
      <c r="Y181" s="171">
        <f>IF($A181="","",(Reference!L$9+Reference!#REF!)/4)</f>
      </c>
      <c r="Z181" s="172">
        <f t="shared" si="9"/>
      </c>
    </row>
    <row r="182" spans="1:26" ht="16.5">
      <c r="A182" s="281">
        <f>IF(Current!A182&lt;&gt;"",Current!A182,"")</f>
      </c>
      <c r="B182" s="69">
        <f>IF($A182="","",(Current!C$9+Current!#REF!)/4)</f>
      </c>
      <c r="C182" s="69">
        <f>IF($A182="","",(Current!D$9+Current!#REF!)/4)</f>
      </c>
      <c r="D182" s="69">
        <f>IF($A182="","",(Current!E$9+Current!#REF!)/4)</f>
      </c>
      <c r="E182" s="69">
        <f>IF($A182="","",(Current!F$9+Current!#REF!)/4)</f>
      </c>
      <c r="F182" s="69">
        <f>IF($A182="","",(Current!G$9+Current!#REF!)/4)</f>
      </c>
      <c r="G182" s="69">
        <f>IF($A182="","",(Current!H$9+Current!#REF!)/4)</f>
      </c>
      <c r="H182" s="69">
        <f>IF($A182="","",(Current!I$9+Current!#REF!)/4)</f>
      </c>
      <c r="I182" s="69">
        <f>IF($A182="","",(Current!J$9+Current!#REF!)/4)</f>
      </c>
      <c r="J182" s="69">
        <f>IF($A182="","",(Current!K$9+Current!#REF!)/4)</f>
      </c>
      <c r="K182" s="69">
        <f>IF($A182="","",(Current!L$9+Current!#REF!)/4)</f>
      </c>
      <c r="L182" s="69">
        <f>IF($A182="","",(Current!M$9+Current!#REF!)/4)</f>
      </c>
      <c r="M182" s="58">
        <f t="shared" si="8"/>
      </c>
      <c r="O182" s="171">
        <f>IF($A182="","",(Reference!B$9+Reference!#REF!)/4)</f>
      </c>
      <c r="P182" s="171">
        <f>IF($A182="","",(Reference!C$9+Reference!#REF!)/4)</f>
      </c>
      <c r="Q182" s="171">
        <f>IF($A182="","",(Reference!D$9+Reference!#REF!)/4)</f>
      </c>
      <c r="R182" s="171">
        <f>IF($A182="","",(Reference!E$9+Reference!#REF!)/4)</f>
      </c>
      <c r="S182" s="171">
        <f>IF($A182="","",(Reference!F$9+Reference!#REF!)/4)</f>
      </c>
      <c r="T182" s="171">
        <f>IF($A182="","",(Reference!G$9+Reference!#REF!)/4)</f>
      </c>
      <c r="U182" s="171">
        <f>IF($A182="","",(Reference!H$9+Reference!#REF!)/4)</f>
      </c>
      <c r="V182" s="171">
        <f>IF($A182="","",(Reference!I$9+Reference!#REF!)/4)</f>
      </c>
      <c r="W182" s="171">
        <f>IF($A182="","",(Reference!J$9+Reference!#REF!)/4)</f>
      </c>
      <c r="X182" s="171">
        <f>IF($A182="","",(Reference!K$9+Reference!#REF!)/4)</f>
      </c>
      <c r="Y182" s="171">
        <f>IF($A182="","",(Reference!L$9+Reference!#REF!)/4)</f>
      </c>
      <c r="Z182" s="172">
        <f t="shared" si="9"/>
      </c>
    </row>
    <row r="183" spans="1:26" ht="16.5">
      <c r="A183" s="281">
        <f>IF(Current!A183&lt;&gt;"",Current!A183,"")</f>
      </c>
      <c r="B183" s="69">
        <f>IF($A183="","",(Current!C$9+Current!#REF!)/4)</f>
      </c>
      <c r="C183" s="69">
        <f>IF($A183="","",(Current!D$9+Current!#REF!)/4)</f>
      </c>
      <c r="D183" s="69">
        <f>IF($A183="","",(Current!E$9+Current!#REF!)/4)</f>
      </c>
      <c r="E183" s="69">
        <f>IF($A183="","",(Current!F$9+Current!#REF!)/4)</f>
      </c>
      <c r="F183" s="69">
        <f>IF($A183="","",(Current!G$9+Current!#REF!)/4)</f>
      </c>
      <c r="G183" s="69">
        <f>IF($A183="","",(Current!H$9+Current!#REF!)/4)</f>
      </c>
      <c r="H183" s="69">
        <f>IF($A183="","",(Current!I$9+Current!#REF!)/4)</f>
      </c>
      <c r="I183" s="69">
        <f>IF($A183="","",(Current!J$9+Current!#REF!)/4)</f>
      </c>
      <c r="J183" s="69">
        <f>IF($A183="","",(Current!K$9+Current!#REF!)/4)</f>
      </c>
      <c r="K183" s="69">
        <f>IF($A183="","",(Current!L$9+Current!#REF!)/4)</f>
      </c>
      <c r="L183" s="69">
        <f>IF($A183="","",(Current!M$9+Current!#REF!)/4)</f>
      </c>
      <c r="M183" s="58">
        <f t="shared" si="8"/>
      </c>
      <c r="O183" s="171">
        <f>IF($A183="","",(Reference!B$9+Reference!#REF!)/4)</f>
      </c>
      <c r="P183" s="171">
        <f>IF($A183="","",(Reference!C$9+Reference!#REF!)/4)</f>
      </c>
      <c r="Q183" s="171">
        <f>IF($A183="","",(Reference!D$9+Reference!#REF!)/4)</f>
      </c>
      <c r="R183" s="171">
        <f>IF($A183="","",(Reference!E$9+Reference!#REF!)/4)</f>
      </c>
      <c r="S183" s="171">
        <f>IF($A183="","",(Reference!F$9+Reference!#REF!)/4)</f>
      </c>
      <c r="T183" s="171">
        <f>IF($A183="","",(Reference!G$9+Reference!#REF!)/4)</f>
      </c>
      <c r="U183" s="171">
        <f>IF($A183="","",(Reference!H$9+Reference!#REF!)/4)</f>
      </c>
      <c r="V183" s="171">
        <f>IF($A183="","",(Reference!I$9+Reference!#REF!)/4)</f>
      </c>
      <c r="W183" s="171">
        <f>IF($A183="","",(Reference!J$9+Reference!#REF!)/4)</f>
      </c>
      <c r="X183" s="171">
        <f>IF($A183="","",(Reference!K$9+Reference!#REF!)/4)</f>
      </c>
      <c r="Y183" s="171">
        <f>IF($A183="","",(Reference!L$9+Reference!#REF!)/4)</f>
      </c>
      <c r="Z183" s="172">
        <f t="shared" si="9"/>
      </c>
    </row>
    <row r="184" spans="1:26" ht="16.5">
      <c r="A184" s="281">
        <f>IF(Current!A184&lt;&gt;"",Current!A184,"")</f>
      </c>
      <c r="B184" s="69">
        <f>IF($A184="","",(Current!C$9+Current!#REF!)/4)</f>
      </c>
      <c r="C184" s="69">
        <f>IF($A184="","",(Current!D$9+Current!#REF!)/4)</f>
      </c>
      <c r="D184" s="69">
        <f>IF($A184="","",(Current!E$9+Current!#REF!)/4)</f>
      </c>
      <c r="E184" s="69">
        <f>IF($A184="","",(Current!F$9+Current!#REF!)/4)</f>
      </c>
      <c r="F184" s="69">
        <f>IF($A184="","",(Current!G$9+Current!#REF!)/4)</f>
      </c>
      <c r="G184" s="69">
        <f>IF($A184="","",(Current!H$9+Current!#REF!)/4)</f>
      </c>
      <c r="H184" s="69">
        <f>IF($A184="","",(Current!I$9+Current!#REF!)/4)</f>
      </c>
      <c r="I184" s="69">
        <f>IF($A184="","",(Current!J$9+Current!#REF!)/4)</f>
      </c>
      <c r="J184" s="69">
        <f>IF($A184="","",(Current!K$9+Current!#REF!)/4)</f>
      </c>
      <c r="K184" s="69">
        <f>IF($A184="","",(Current!L$9+Current!#REF!)/4)</f>
      </c>
      <c r="L184" s="69">
        <f>IF($A184="","",(Current!M$9+Current!#REF!)/4)</f>
      </c>
      <c r="M184" s="58">
        <f t="shared" si="8"/>
      </c>
      <c r="O184" s="171">
        <f>IF($A184="","",(Reference!B$9+Reference!#REF!)/4)</f>
      </c>
      <c r="P184" s="171">
        <f>IF($A184="","",(Reference!C$9+Reference!#REF!)/4)</f>
      </c>
      <c r="Q184" s="171">
        <f>IF($A184="","",(Reference!D$9+Reference!#REF!)/4)</f>
      </c>
      <c r="R184" s="171">
        <f>IF($A184="","",(Reference!E$9+Reference!#REF!)/4)</f>
      </c>
      <c r="S184" s="171">
        <f>IF($A184="","",(Reference!F$9+Reference!#REF!)/4)</f>
      </c>
      <c r="T184" s="171">
        <f>IF($A184="","",(Reference!G$9+Reference!#REF!)/4)</f>
      </c>
      <c r="U184" s="171">
        <f>IF($A184="","",(Reference!H$9+Reference!#REF!)/4)</f>
      </c>
      <c r="V184" s="171">
        <f>IF($A184="","",(Reference!I$9+Reference!#REF!)/4)</f>
      </c>
      <c r="W184" s="171">
        <f>IF($A184="","",(Reference!J$9+Reference!#REF!)/4)</f>
      </c>
      <c r="X184" s="171">
        <f>IF($A184="","",(Reference!K$9+Reference!#REF!)/4)</f>
      </c>
      <c r="Y184" s="171">
        <f>IF($A184="","",(Reference!L$9+Reference!#REF!)/4)</f>
      </c>
      <c r="Z184" s="172">
        <f t="shared" si="9"/>
      </c>
    </row>
    <row r="185" spans="1:26" ht="16.5">
      <c r="A185" s="281">
        <f>IF(Current!A185&lt;&gt;"",Current!A185,"")</f>
      </c>
      <c r="B185" s="69">
        <f>IF($A185="","",(Current!C$9+Current!#REF!)/4)</f>
      </c>
      <c r="C185" s="69">
        <f>IF($A185="","",(Current!D$9+Current!#REF!)/4)</f>
      </c>
      <c r="D185" s="69">
        <f>IF($A185="","",(Current!E$9+Current!#REF!)/4)</f>
      </c>
      <c r="E185" s="69">
        <f>IF($A185="","",(Current!F$9+Current!#REF!)/4)</f>
      </c>
      <c r="F185" s="69">
        <f>IF($A185="","",(Current!G$9+Current!#REF!)/4)</f>
      </c>
      <c r="G185" s="69">
        <f>IF($A185="","",(Current!H$9+Current!#REF!)/4)</f>
      </c>
      <c r="H185" s="69">
        <f>IF($A185="","",(Current!I$9+Current!#REF!)/4)</f>
      </c>
      <c r="I185" s="69">
        <f>IF($A185="","",(Current!J$9+Current!#REF!)/4)</f>
      </c>
      <c r="J185" s="69">
        <f>IF($A185="","",(Current!K$9+Current!#REF!)/4)</f>
      </c>
      <c r="K185" s="69">
        <f>IF($A185="","",(Current!L$9+Current!#REF!)/4)</f>
      </c>
      <c r="L185" s="69">
        <f>IF($A185="","",(Current!M$9+Current!#REF!)/4)</f>
      </c>
      <c r="M185" s="58">
        <f t="shared" si="8"/>
      </c>
      <c r="O185" s="171">
        <f>IF($A185="","",(Reference!B$9+Reference!#REF!)/4)</f>
      </c>
      <c r="P185" s="171">
        <f>IF($A185="","",(Reference!C$9+Reference!#REF!)/4)</f>
      </c>
      <c r="Q185" s="171">
        <f>IF($A185="","",(Reference!D$9+Reference!#REF!)/4)</f>
      </c>
      <c r="R185" s="171">
        <f>IF($A185="","",(Reference!E$9+Reference!#REF!)/4)</f>
      </c>
      <c r="S185" s="171">
        <f>IF($A185="","",(Reference!F$9+Reference!#REF!)/4)</f>
      </c>
      <c r="T185" s="171">
        <f>IF($A185="","",(Reference!G$9+Reference!#REF!)/4)</f>
      </c>
      <c r="U185" s="171">
        <f>IF($A185="","",(Reference!H$9+Reference!#REF!)/4)</f>
      </c>
      <c r="V185" s="171">
        <f>IF($A185="","",(Reference!I$9+Reference!#REF!)/4)</f>
      </c>
      <c r="W185" s="171">
        <f>IF($A185="","",(Reference!J$9+Reference!#REF!)/4)</f>
      </c>
      <c r="X185" s="171">
        <f>IF($A185="","",(Reference!K$9+Reference!#REF!)/4)</f>
      </c>
      <c r="Y185" s="171">
        <f>IF($A185="","",(Reference!L$9+Reference!#REF!)/4)</f>
      </c>
      <c r="Z185" s="172">
        <f t="shared" si="9"/>
      </c>
    </row>
    <row r="186" spans="1:26" ht="16.5">
      <c r="A186" s="281">
        <f>IF(Current!A186&lt;&gt;"",Current!A186,"")</f>
      </c>
      <c r="B186" s="69">
        <f>IF($A186="","",(Current!C$9+Current!#REF!)/4)</f>
      </c>
      <c r="C186" s="69">
        <f>IF($A186="","",(Current!D$9+Current!#REF!)/4)</f>
      </c>
      <c r="D186" s="69">
        <f>IF($A186="","",(Current!E$9+Current!#REF!)/4)</f>
      </c>
      <c r="E186" s="69">
        <f>IF($A186="","",(Current!F$9+Current!#REF!)/4)</f>
      </c>
      <c r="F186" s="69">
        <f>IF($A186="","",(Current!G$9+Current!#REF!)/4)</f>
      </c>
      <c r="G186" s="69">
        <f>IF($A186="","",(Current!H$9+Current!#REF!)/4)</f>
      </c>
      <c r="H186" s="69">
        <f>IF($A186="","",(Current!I$9+Current!#REF!)/4)</f>
      </c>
      <c r="I186" s="69">
        <f>IF($A186="","",(Current!J$9+Current!#REF!)/4)</f>
      </c>
      <c r="J186" s="69">
        <f>IF($A186="","",(Current!K$9+Current!#REF!)/4)</f>
      </c>
      <c r="K186" s="69">
        <f>IF($A186="","",(Current!L$9+Current!#REF!)/4)</f>
      </c>
      <c r="L186" s="69">
        <f>IF($A186="","",(Current!M$9+Current!#REF!)/4)</f>
      </c>
      <c r="M186" s="58">
        <f t="shared" si="8"/>
      </c>
      <c r="O186" s="171">
        <f>IF($A186="","",(Reference!B$9+Reference!#REF!)/4)</f>
      </c>
      <c r="P186" s="171">
        <f>IF($A186="","",(Reference!C$9+Reference!#REF!)/4)</f>
      </c>
      <c r="Q186" s="171">
        <f>IF($A186="","",(Reference!D$9+Reference!#REF!)/4)</f>
      </c>
      <c r="R186" s="171">
        <f>IF($A186="","",(Reference!E$9+Reference!#REF!)/4)</f>
      </c>
      <c r="S186" s="171">
        <f>IF($A186="","",(Reference!F$9+Reference!#REF!)/4)</f>
      </c>
      <c r="T186" s="171">
        <f>IF($A186="","",(Reference!G$9+Reference!#REF!)/4)</f>
      </c>
      <c r="U186" s="171">
        <f>IF($A186="","",(Reference!H$9+Reference!#REF!)/4)</f>
      </c>
      <c r="V186" s="171">
        <f>IF($A186="","",(Reference!I$9+Reference!#REF!)/4)</f>
      </c>
      <c r="W186" s="171">
        <f>IF($A186="","",(Reference!J$9+Reference!#REF!)/4)</f>
      </c>
      <c r="X186" s="171">
        <f>IF($A186="","",(Reference!K$9+Reference!#REF!)/4)</f>
      </c>
      <c r="Y186" s="171">
        <f>IF($A186="","",(Reference!L$9+Reference!#REF!)/4)</f>
      </c>
      <c r="Z186" s="172">
        <f t="shared" si="9"/>
      </c>
    </row>
    <row r="187" spans="1:26" ht="16.5">
      <c r="A187" s="281">
        <f>IF(Current!A187&lt;&gt;"",Current!A187,"")</f>
      </c>
      <c r="B187" s="69">
        <f>IF($A187="","",(Current!C$9+Current!#REF!)/4)</f>
      </c>
      <c r="C187" s="69">
        <f>IF($A187="","",(Current!D$9+Current!#REF!)/4)</f>
      </c>
      <c r="D187" s="69">
        <f>IF($A187="","",(Current!E$9+Current!#REF!)/4)</f>
      </c>
      <c r="E187" s="69">
        <f>IF($A187="","",(Current!F$9+Current!#REF!)/4)</f>
      </c>
      <c r="F187" s="69">
        <f>IF($A187="","",(Current!G$9+Current!#REF!)/4)</f>
      </c>
      <c r="G187" s="69">
        <f>IF($A187="","",(Current!H$9+Current!#REF!)/4)</f>
      </c>
      <c r="H187" s="69">
        <f>IF($A187="","",(Current!I$9+Current!#REF!)/4)</f>
      </c>
      <c r="I187" s="69">
        <f>IF($A187="","",(Current!J$9+Current!#REF!)/4)</f>
      </c>
      <c r="J187" s="69">
        <f>IF($A187="","",(Current!K$9+Current!#REF!)/4)</f>
      </c>
      <c r="K187" s="69">
        <f>IF($A187="","",(Current!L$9+Current!#REF!)/4)</f>
      </c>
      <c r="L187" s="69">
        <f>IF($A187="","",(Current!M$9+Current!#REF!)/4)</f>
      </c>
      <c r="M187" s="58">
        <f t="shared" si="8"/>
      </c>
      <c r="O187" s="171">
        <f>IF($A187="","",(Reference!B$9+Reference!#REF!)/4)</f>
      </c>
      <c r="P187" s="171">
        <f>IF($A187="","",(Reference!C$9+Reference!#REF!)/4)</f>
      </c>
      <c r="Q187" s="171">
        <f>IF($A187="","",(Reference!D$9+Reference!#REF!)/4)</f>
      </c>
      <c r="R187" s="171">
        <f>IF($A187="","",(Reference!E$9+Reference!#REF!)/4)</f>
      </c>
      <c r="S187" s="171">
        <f>IF($A187="","",(Reference!F$9+Reference!#REF!)/4)</f>
      </c>
      <c r="T187" s="171">
        <f>IF($A187="","",(Reference!G$9+Reference!#REF!)/4)</f>
      </c>
      <c r="U187" s="171">
        <f>IF($A187="","",(Reference!H$9+Reference!#REF!)/4)</f>
      </c>
      <c r="V187" s="171">
        <f>IF($A187="","",(Reference!I$9+Reference!#REF!)/4)</f>
      </c>
      <c r="W187" s="171">
        <f>IF($A187="","",(Reference!J$9+Reference!#REF!)/4)</f>
      </c>
      <c r="X187" s="171">
        <f>IF($A187="","",(Reference!K$9+Reference!#REF!)/4)</f>
      </c>
      <c r="Y187" s="171">
        <f>IF($A187="","",(Reference!L$9+Reference!#REF!)/4)</f>
      </c>
      <c r="Z187" s="172">
        <f t="shared" si="9"/>
      </c>
    </row>
    <row r="188" spans="1:26" ht="16.5">
      <c r="A188" s="281">
        <f>IF(Current!A188&lt;&gt;"",Current!A188,"")</f>
      </c>
      <c r="B188" s="69">
        <f>IF($A188="","",(Current!C$9+Current!#REF!)/4)</f>
      </c>
      <c r="C188" s="69">
        <f>IF($A188="","",(Current!D$9+Current!#REF!)/4)</f>
      </c>
      <c r="D188" s="69">
        <f>IF($A188="","",(Current!E$9+Current!#REF!)/4)</f>
      </c>
      <c r="E188" s="69">
        <f>IF($A188="","",(Current!F$9+Current!#REF!)/4)</f>
      </c>
      <c r="F188" s="69">
        <f>IF($A188="","",(Current!G$9+Current!#REF!)/4)</f>
      </c>
      <c r="G188" s="69">
        <f>IF($A188="","",(Current!H$9+Current!#REF!)/4)</f>
      </c>
      <c r="H188" s="69">
        <f>IF($A188="","",(Current!I$9+Current!#REF!)/4)</f>
      </c>
      <c r="I188" s="69">
        <f>IF($A188="","",(Current!J$9+Current!#REF!)/4)</f>
      </c>
      <c r="J188" s="69">
        <f>IF($A188="","",(Current!K$9+Current!#REF!)/4)</f>
      </c>
      <c r="K188" s="69">
        <f>IF($A188="","",(Current!L$9+Current!#REF!)/4)</f>
      </c>
      <c r="L188" s="69">
        <f>IF($A188="","",(Current!M$9+Current!#REF!)/4)</f>
      </c>
      <c r="M188" s="58">
        <f t="shared" si="8"/>
      </c>
      <c r="O188" s="171">
        <f>IF($A188="","",(Reference!B$9+Reference!#REF!)/4)</f>
      </c>
      <c r="P188" s="171">
        <f>IF($A188="","",(Reference!C$9+Reference!#REF!)/4)</f>
      </c>
      <c r="Q188" s="171">
        <f>IF($A188="","",(Reference!D$9+Reference!#REF!)/4)</f>
      </c>
      <c r="R188" s="171">
        <f>IF($A188="","",(Reference!E$9+Reference!#REF!)/4)</f>
      </c>
      <c r="S188" s="171">
        <f>IF($A188="","",(Reference!F$9+Reference!#REF!)/4)</f>
      </c>
      <c r="T188" s="171">
        <f>IF($A188="","",(Reference!G$9+Reference!#REF!)/4)</f>
      </c>
      <c r="U188" s="171">
        <f>IF($A188="","",(Reference!H$9+Reference!#REF!)/4)</f>
      </c>
      <c r="V188" s="171">
        <f>IF($A188="","",(Reference!I$9+Reference!#REF!)/4)</f>
      </c>
      <c r="W188" s="171">
        <f>IF($A188="","",(Reference!J$9+Reference!#REF!)/4)</f>
      </c>
      <c r="X188" s="171">
        <f>IF($A188="","",(Reference!K$9+Reference!#REF!)/4)</f>
      </c>
      <c r="Y188" s="171">
        <f>IF($A188="","",(Reference!L$9+Reference!#REF!)/4)</f>
      </c>
      <c r="Z188" s="172">
        <f t="shared" si="9"/>
      </c>
    </row>
    <row r="189" spans="1:26" ht="16.5">
      <c r="A189" s="281">
        <f>IF(Current!A189&lt;&gt;"",Current!A189,"")</f>
      </c>
      <c r="B189" s="69">
        <f>IF($A189="","",(Current!C$9+Current!#REF!)/4)</f>
      </c>
      <c r="C189" s="69">
        <f>IF($A189="","",(Current!D$9+Current!#REF!)/4)</f>
      </c>
      <c r="D189" s="69">
        <f>IF($A189="","",(Current!E$9+Current!#REF!)/4)</f>
      </c>
      <c r="E189" s="69">
        <f>IF($A189="","",(Current!F$9+Current!#REF!)/4)</f>
      </c>
      <c r="F189" s="69">
        <f>IF($A189="","",(Current!G$9+Current!#REF!)/4)</f>
      </c>
      <c r="G189" s="69">
        <f>IF($A189="","",(Current!H$9+Current!#REF!)/4)</f>
      </c>
      <c r="H189" s="69">
        <f>IF($A189="","",(Current!I$9+Current!#REF!)/4)</f>
      </c>
      <c r="I189" s="69">
        <f>IF($A189="","",(Current!J$9+Current!#REF!)/4)</f>
      </c>
      <c r="J189" s="69">
        <f>IF($A189="","",(Current!K$9+Current!#REF!)/4)</f>
      </c>
      <c r="K189" s="69">
        <f>IF($A189="","",(Current!L$9+Current!#REF!)/4)</f>
      </c>
      <c r="L189" s="69">
        <f>IF($A189="","",(Current!M$9+Current!#REF!)/4)</f>
      </c>
      <c r="M189" s="58">
        <f t="shared" si="8"/>
      </c>
      <c r="O189" s="171">
        <f>IF($A189="","",(Reference!B$9+Reference!#REF!)/4)</f>
      </c>
      <c r="P189" s="171">
        <f>IF($A189="","",(Reference!C$9+Reference!#REF!)/4)</f>
      </c>
      <c r="Q189" s="171">
        <f>IF($A189="","",(Reference!D$9+Reference!#REF!)/4)</f>
      </c>
      <c r="R189" s="171">
        <f>IF($A189="","",(Reference!E$9+Reference!#REF!)/4)</f>
      </c>
      <c r="S189" s="171">
        <f>IF($A189="","",(Reference!F$9+Reference!#REF!)/4)</f>
      </c>
      <c r="T189" s="171">
        <f>IF($A189="","",(Reference!G$9+Reference!#REF!)/4)</f>
      </c>
      <c r="U189" s="171">
        <f>IF($A189="","",(Reference!H$9+Reference!#REF!)/4)</f>
      </c>
      <c r="V189" s="171">
        <f>IF($A189="","",(Reference!I$9+Reference!#REF!)/4)</f>
      </c>
      <c r="W189" s="171">
        <f>IF($A189="","",(Reference!J$9+Reference!#REF!)/4)</f>
      </c>
      <c r="X189" s="171">
        <f>IF($A189="","",(Reference!K$9+Reference!#REF!)/4)</f>
      </c>
      <c r="Y189" s="171">
        <f>IF($A189="","",(Reference!L$9+Reference!#REF!)/4)</f>
      </c>
      <c r="Z189" s="172">
        <f t="shared" si="9"/>
      </c>
    </row>
    <row r="190" spans="1:26" ht="16.5">
      <c r="A190" s="281">
        <f>IF(Current!A190&lt;&gt;"",Current!A190,"")</f>
      </c>
      <c r="B190" s="69">
        <f>IF($A190="","",(Current!C$9+Current!#REF!)/4)</f>
      </c>
      <c r="C190" s="69">
        <f>IF($A190="","",(Current!D$9+Current!#REF!)/4)</f>
      </c>
      <c r="D190" s="69">
        <f>IF($A190="","",(Current!E$9+Current!#REF!)/4)</f>
      </c>
      <c r="E190" s="69">
        <f>IF($A190="","",(Current!F$9+Current!#REF!)/4)</f>
      </c>
      <c r="F190" s="69">
        <f>IF($A190="","",(Current!G$9+Current!#REF!)/4)</f>
      </c>
      <c r="G190" s="69">
        <f>IF($A190="","",(Current!H$9+Current!#REF!)/4)</f>
      </c>
      <c r="H190" s="69">
        <f>IF($A190="","",(Current!I$9+Current!#REF!)/4)</f>
      </c>
      <c r="I190" s="69">
        <f>IF($A190="","",(Current!J$9+Current!#REF!)/4)</f>
      </c>
      <c r="J190" s="69">
        <f>IF($A190="","",(Current!K$9+Current!#REF!)/4)</f>
      </c>
      <c r="K190" s="69">
        <f>IF($A190="","",(Current!L$9+Current!#REF!)/4)</f>
      </c>
      <c r="L190" s="69">
        <f>IF($A190="","",(Current!M$9+Current!#REF!)/4)</f>
      </c>
      <c r="M190" s="58">
        <f t="shared" si="8"/>
      </c>
      <c r="O190" s="171">
        <f>IF($A190="","",(Reference!B$9+Reference!#REF!)/4)</f>
      </c>
      <c r="P190" s="171">
        <f>IF($A190="","",(Reference!C$9+Reference!#REF!)/4)</f>
      </c>
      <c r="Q190" s="171">
        <f>IF($A190="","",(Reference!D$9+Reference!#REF!)/4)</f>
      </c>
      <c r="R190" s="171">
        <f>IF($A190="","",(Reference!E$9+Reference!#REF!)/4)</f>
      </c>
      <c r="S190" s="171">
        <f>IF($A190="","",(Reference!F$9+Reference!#REF!)/4)</f>
      </c>
      <c r="T190" s="171">
        <f>IF($A190="","",(Reference!G$9+Reference!#REF!)/4)</f>
      </c>
      <c r="U190" s="171">
        <f>IF($A190="","",(Reference!H$9+Reference!#REF!)/4)</f>
      </c>
      <c r="V190" s="171">
        <f>IF($A190="","",(Reference!I$9+Reference!#REF!)/4)</f>
      </c>
      <c r="W190" s="171">
        <f>IF($A190="","",(Reference!J$9+Reference!#REF!)/4)</f>
      </c>
      <c r="X190" s="171">
        <f>IF($A190="","",(Reference!K$9+Reference!#REF!)/4)</f>
      </c>
      <c r="Y190" s="171">
        <f>IF($A190="","",(Reference!L$9+Reference!#REF!)/4)</f>
      </c>
      <c r="Z190" s="172">
        <f t="shared" si="9"/>
      </c>
    </row>
    <row r="191" spans="1:26" ht="16.5">
      <c r="A191" s="281">
        <f>IF(Current!A191&lt;&gt;"",Current!A191,"")</f>
      </c>
      <c r="B191" s="69">
        <f>IF($A191="","",(Current!C$9+Current!#REF!)/4)</f>
      </c>
      <c r="C191" s="69">
        <f>IF($A191="","",(Current!D$9+Current!#REF!)/4)</f>
      </c>
      <c r="D191" s="69">
        <f>IF($A191="","",(Current!E$9+Current!#REF!)/4)</f>
      </c>
      <c r="E191" s="69">
        <f>IF($A191="","",(Current!F$9+Current!#REF!)/4)</f>
      </c>
      <c r="F191" s="69">
        <f>IF($A191="","",(Current!G$9+Current!#REF!)/4)</f>
      </c>
      <c r="G191" s="69">
        <f>IF($A191="","",(Current!H$9+Current!#REF!)/4)</f>
      </c>
      <c r="H191" s="69">
        <f>IF($A191="","",(Current!I$9+Current!#REF!)/4)</f>
      </c>
      <c r="I191" s="69">
        <f>IF($A191="","",(Current!J$9+Current!#REF!)/4)</f>
      </c>
      <c r="J191" s="69">
        <f>IF($A191="","",(Current!K$9+Current!#REF!)/4)</f>
      </c>
      <c r="K191" s="69">
        <f>IF($A191="","",(Current!L$9+Current!#REF!)/4)</f>
      </c>
      <c r="L191" s="69">
        <f>IF($A191="","",(Current!M$9+Current!#REF!)/4)</f>
      </c>
      <c r="M191" s="58">
        <f t="shared" si="8"/>
      </c>
      <c r="O191" s="171">
        <f>IF($A191="","",(Reference!B$9+Reference!#REF!)/4)</f>
      </c>
      <c r="P191" s="171">
        <f>IF($A191="","",(Reference!C$9+Reference!#REF!)/4)</f>
      </c>
      <c r="Q191" s="171">
        <f>IF($A191="","",(Reference!D$9+Reference!#REF!)/4)</f>
      </c>
      <c r="R191" s="171">
        <f>IF($A191="","",(Reference!E$9+Reference!#REF!)/4)</f>
      </c>
      <c r="S191" s="171">
        <f>IF($A191="","",(Reference!F$9+Reference!#REF!)/4)</f>
      </c>
      <c r="T191" s="171">
        <f>IF($A191="","",(Reference!G$9+Reference!#REF!)/4)</f>
      </c>
      <c r="U191" s="171">
        <f>IF($A191="","",(Reference!H$9+Reference!#REF!)/4)</f>
      </c>
      <c r="V191" s="171">
        <f>IF($A191="","",(Reference!I$9+Reference!#REF!)/4)</f>
      </c>
      <c r="W191" s="171">
        <f>IF($A191="","",(Reference!J$9+Reference!#REF!)/4)</f>
      </c>
      <c r="X191" s="171">
        <f>IF($A191="","",(Reference!K$9+Reference!#REF!)/4)</f>
      </c>
      <c r="Y191" s="171">
        <f>IF($A191="","",(Reference!L$9+Reference!#REF!)/4)</f>
      </c>
      <c r="Z191" s="172">
        <f t="shared" si="9"/>
      </c>
    </row>
    <row r="192" spans="1:26" ht="16.5">
      <c r="A192" s="281">
        <f>IF(Current!A192&lt;&gt;"",Current!A192,"")</f>
      </c>
      <c r="B192" s="69">
        <f>IF($A192="","",(Current!C$9+Current!#REF!)/4)</f>
      </c>
      <c r="C192" s="69">
        <f>IF($A192="","",(Current!D$9+Current!#REF!)/4)</f>
      </c>
      <c r="D192" s="69">
        <f>IF($A192="","",(Current!E$9+Current!#REF!)/4)</f>
      </c>
      <c r="E192" s="69">
        <f>IF($A192="","",(Current!F$9+Current!#REF!)/4)</f>
      </c>
      <c r="F192" s="69">
        <f>IF($A192="","",(Current!G$9+Current!#REF!)/4)</f>
      </c>
      <c r="G192" s="69">
        <f>IF($A192="","",(Current!H$9+Current!#REF!)/4)</f>
      </c>
      <c r="H192" s="69">
        <f>IF($A192="","",(Current!I$9+Current!#REF!)/4)</f>
      </c>
      <c r="I192" s="69">
        <f>IF($A192="","",(Current!J$9+Current!#REF!)/4)</f>
      </c>
      <c r="J192" s="69">
        <f>IF($A192="","",(Current!K$9+Current!#REF!)/4)</f>
      </c>
      <c r="K192" s="69">
        <f>IF($A192="","",(Current!L$9+Current!#REF!)/4)</f>
      </c>
      <c r="L192" s="69">
        <f>IF($A192="","",(Current!M$9+Current!#REF!)/4)</f>
      </c>
      <c r="M192" s="58">
        <f t="shared" si="8"/>
      </c>
      <c r="O192" s="171">
        <f>IF($A192="","",(Reference!B$9+Reference!#REF!)/4)</f>
      </c>
      <c r="P192" s="171">
        <f>IF($A192="","",(Reference!C$9+Reference!#REF!)/4)</f>
      </c>
      <c r="Q192" s="171">
        <f>IF($A192="","",(Reference!D$9+Reference!#REF!)/4)</f>
      </c>
      <c r="R192" s="171">
        <f>IF($A192="","",(Reference!E$9+Reference!#REF!)/4)</f>
      </c>
      <c r="S192" s="171">
        <f>IF($A192="","",(Reference!F$9+Reference!#REF!)/4)</f>
      </c>
      <c r="T192" s="171">
        <f>IF($A192="","",(Reference!G$9+Reference!#REF!)/4)</f>
      </c>
      <c r="U192" s="171">
        <f>IF($A192="","",(Reference!H$9+Reference!#REF!)/4)</f>
      </c>
      <c r="V192" s="171">
        <f>IF($A192="","",(Reference!I$9+Reference!#REF!)/4)</f>
      </c>
      <c r="W192" s="171">
        <f>IF($A192="","",(Reference!J$9+Reference!#REF!)/4)</f>
      </c>
      <c r="X192" s="171">
        <f>IF($A192="","",(Reference!K$9+Reference!#REF!)/4)</f>
      </c>
      <c r="Y192" s="171">
        <f>IF($A192="","",(Reference!L$9+Reference!#REF!)/4)</f>
      </c>
      <c r="Z192" s="172">
        <f t="shared" si="9"/>
      </c>
    </row>
    <row r="193" spans="1:26" ht="16.5">
      <c r="A193" s="281">
        <f>IF(Current!A193&lt;&gt;"",Current!A193,"")</f>
      </c>
      <c r="B193" s="69">
        <f>IF($A193="","",(Current!C$9+Current!#REF!)/4)</f>
      </c>
      <c r="C193" s="69">
        <f>IF($A193="","",(Current!D$9+Current!#REF!)/4)</f>
      </c>
      <c r="D193" s="69">
        <f>IF($A193="","",(Current!E$9+Current!#REF!)/4)</f>
      </c>
      <c r="E193" s="69">
        <f>IF($A193="","",(Current!F$9+Current!#REF!)/4)</f>
      </c>
      <c r="F193" s="69">
        <f>IF($A193="","",(Current!G$9+Current!#REF!)/4)</f>
      </c>
      <c r="G193" s="69">
        <f>IF($A193="","",(Current!H$9+Current!#REF!)/4)</f>
      </c>
      <c r="H193" s="69">
        <f>IF($A193="","",(Current!I$9+Current!#REF!)/4)</f>
      </c>
      <c r="I193" s="69">
        <f>IF($A193="","",(Current!J$9+Current!#REF!)/4)</f>
      </c>
      <c r="J193" s="69">
        <f>IF($A193="","",(Current!K$9+Current!#REF!)/4)</f>
      </c>
      <c r="K193" s="69">
        <f>IF($A193="","",(Current!L$9+Current!#REF!)/4)</f>
      </c>
      <c r="L193" s="69">
        <f>IF($A193="","",(Current!M$9+Current!#REF!)/4)</f>
      </c>
      <c r="M193" s="58">
        <f t="shared" si="8"/>
      </c>
      <c r="O193" s="171">
        <f>IF($A193="","",(Reference!B$9+Reference!#REF!)/4)</f>
      </c>
      <c r="P193" s="171">
        <f>IF($A193="","",(Reference!C$9+Reference!#REF!)/4)</f>
      </c>
      <c r="Q193" s="171">
        <f>IF($A193="","",(Reference!D$9+Reference!#REF!)/4)</f>
      </c>
      <c r="R193" s="171">
        <f>IF($A193="","",(Reference!E$9+Reference!#REF!)/4)</f>
      </c>
      <c r="S193" s="171">
        <f>IF($A193="","",(Reference!F$9+Reference!#REF!)/4)</f>
      </c>
      <c r="T193" s="171">
        <f>IF($A193="","",(Reference!G$9+Reference!#REF!)/4)</f>
      </c>
      <c r="U193" s="171">
        <f>IF($A193="","",(Reference!H$9+Reference!#REF!)/4)</f>
      </c>
      <c r="V193" s="171">
        <f>IF($A193="","",(Reference!I$9+Reference!#REF!)/4)</f>
      </c>
      <c r="W193" s="171">
        <f>IF($A193="","",(Reference!J$9+Reference!#REF!)/4)</f>
      </c>
      <c r="X193" s="171">
        <f>IF($A193="","",(Reference!K$9+Reference!#REF!)/4)</f>
      </c>
      <c r="Y193" s="171">
        <f>IF($A193="","",(Reference!L$9+Reference!#REF!)/4)</f>
      </c>
      <c r="Z193" s="172">
        <f t="shared" si="9"/>
      </c>
    </row>
    <row r="194" spans="1:26" ht="16.5">
      <c r="A194" s="281">
        <f>IF(Current!A194&lt;&gt;"",Current!A194,"")</f>
      </c>
      <c r="B194" s="69">
        <f>IF($A194="","",(Current!C$9+Current!#REF!)/4)</f>
      </c>
      <c r="C194" s="69">
        <f>IF($A194="","",(Current!D$9+Current!#REF!)/4)</f>
      </c>
      <c r="D194" s="69">
        <f>IF($A194="","",(Current!E$9+Current!#REF!)/4)</f>
      </c>
      <c r="E194" s="69">
        <f>IF($A194="","",(Current!F$9+Current!#REF!)/4)</f>
      </c>
      <c r="F194" s="69">
        <f>IF($A194="","",(Current!G$9+Current!#REF!)/4)</f>
      </c>
      <c r="G194" s="69">
        <f>IF($A194="","",(Current!H$9+Current!#REF!)/4)</f>
      </c>
      <c r="H194" s="69">
        <f>IF($A194="","",(Current!I$9+Current!#REF!)/4)</f>
      </c>
      <c r="I194" s="69">
        <f>IF($A194="","",(Current!J$9+Current!#REF!)/4)</f>
      </c>
      <c r="J194" s="69">
        <f>IF($A194="","",(Current!K$9+Current!#REF!)/4)</f>
      </c>
      <c r="K194" s="69">
        <f>IF($A194="","",(Current!L$9+Current!#REF!)/4)</f>
      </c>
      <c r="L194" s="69">
        <f>IF($A194="","",(Current!M$9+Current!#REF!)/4)</f>
      </c>
      <c r="M194" s="58">
        <f t="shared" si="8"/>
      </c>
      <c r="O194" s="171">
        <f>IF($A194="","",(Reference!B$9+Reference!#REF!)/4)</f>
      </c>
      <c r="P194" s="171">
        <f>IF($A194="","",(Reference!C$9+Reference!#REF!)/4)</f>
      </c>
      <c r="Q194" s="171">
        <f>IF($A194="","",(Reference!D$9+Reference!#REF!)/4)</f>
      </c>
      <c r="R194" s="171">
        <f>IF($A194="","",(Reference!E$9+Reference!#REF!)/4)</f>
      </c>
      <c r="S194" s="171">
        <f>IF($A194="","",(Reference!F$9+Reference!#REF!)/4)</f>
      </c>
      <c r="T194" s="171">
        <f>IF($A194="","",(Reference!G$9+Reference!#REF!)/4)</f>
      </c>
      <c r="U194" s="171">
        <f>IF($A194="","",(Reference!H$9+Reference!#REF!)/4)</f>
      </c>
      <c r="V194" s="171">
        <f>IF($A194="","",(Reference!I$9+Reference!#REF!)/4)</f>
      </c>
      <c r="W194" s="171">
        <f>IF($A194="","",(Reference!J$9+Reference!#REF!)/4)</f>
      </c>
      <c r="X194" s="171">
        <f>IF($A194="","",(Reference!K$9+Reference!#REF!)/4)</f>
      </c>
      <c r="Y194" s="171">
        <f>IF($A194="","",(Reference!L$9+Reference!#REF!)/4)</f>
      </c>
      <c r="Z194" s="172">
        <f t="shared" si="9"/>
      </c>
    </row>
    <row r="195" spans="1:26" ht="16.5">
      <c r="A195" s="281">
        <f>IF(Current!A195&lt;&gt;"",Current!A195,"")</f>
      </c>
      <c r="B195" s="69">
        <f>IF($A195="","",(Current!C$9+Current!#REF!)/4)</f>
      </c>
      <c r="C195" s="69">
        <f>IF($A195="","",(Current!D$9+Current!#REF!)/4)</f>
      </c>
      <c r="D195" s="69">
        <f>IF($A195="","",(Current!E$9+Current!#REF!)/4)</f>
      </c>
      <c r="E195" s="69">
        <f>IF($A195="","",(Current!F$9+Current!#REF!)/4)</f>
      </c>
      <c r="F195" s="69">
        <f>IF($A195="","",(Current!G$9+Current!#REF!)/4)</f>
      </c>
      <c r="G195" s="69">
        <f>IF($A195="","",(Current!H$9+Current!#REF!)/4)</f>
      </c>
      <c r="H195" s="69">
        <f>IF($A195="","",(Current!I$9+Current!#REF!)/4)</f>
      </c>
      <c r="I195" s="69">
        <f>IF($A195="","",(Current!J$9+Current!#REF!)/4)</f>
      </c>
      <c r="J195" s="69">
        <f>IF($A195="","",(Current!K$9+Current!#REF!)/4)</f>
      </c>
      <c r="K195" s="69">
        <f>IF($A195="","",(Current!L$9+Current!#REF!)/4)</f>
      </c>
      <c r="L195" s="69">
        <f>IF($A195="","",(Current!M$9+Current!#REF!)/4)</f>
      </c>
      <c r="M195" s="58">
        <f t="shared" si="8"/>
      </c>
      <c r="O195" s="171">
        <f>IF($A195="","",(Reference!B$9+Reference!#REF!)/4)</f>
      </c>
      <c r="P195" s="171">
        <f>IF($A195="","",(Reference!C$9+Reference!#REF!)/4)</f>
      </c>
      <c r="Q195" s="171">
        <f>IF($A195="","",(Reference!D$9+Reference!#REF!)/4)</f>
      </c>
      <c r="R195" s="171">
        <f>IF($A195="","",(Reference!E$9+Reference!#REF!)/4)</f>
      </c>
      <c r="S195" s="171">
        <f>IF($A195="","",(Reference!F$9+Reference!#REF!)/4)</f>
      </c>
      <c r="T195" s="171">
        <f>IF($A195="","",(Reference!G$9+Reference!#REF!)/4)</f>
      </c>
      <c r="U195" s="171">
        <f>IF($A195="","",(Reference!H$9+Reference!#REF!)/4)</f>
      </c>
      <c r="V195" s="171">
        <f>IF($A195="","",(Reference!I$9+Reference!#REF!)/4)</f>
      </c>
      <c r="W195" s="171">
        <f>IF($A195="","",(Reference!J$9+Reference!#REF!)/4)</f>
      </c>
      <c r="X195" s="171">
        <f>IF($A195="","",(Reference!K$9+Reference!#REF!)/4)</f>
      </c>
      <c r="Y195" s="171">
        <f>IF($A195="","",(Reference!L$9+Reference!#REF!)/4)</f>
      </c>
      <c r="Z195" s="172">
        <f t="shared" si="9"/>
      </c>
    </row>
    <row r="196" spans="1:26" ht="16.5">
      <c r="A196" s="281">
        <f>IF(Current!A196&lt;&gt;"",Current!A196,"")</f>
      </c>
      <c r="B196" s="69">
        <f>IF($A196="","",(Current!C$9+Current!#REF!)/4)</f>
      </c>
      <c r="C196" s="69">
        <f>IF($A196="","",(Current!D$9+Current!#REF!)/4)</f>
      </c>
      <c r="D196" s="69">
        <f>IF($A196="","",(Current!E$9+Current!#REF!)/4)</f>
      </c>
      <c r="E196" s="69">
        <f>IF($A196="","",(Current!F$9+Current!#REF!)/4)</f>
      </c>
      <c r="F196" s="69">
        <f>IF($A196="","",(Current!G$9+Current!#REF!)/4)</f>
      </c>
      <c r="G196" s="69">
        <f>IF($A196="","",(Current!H$9+Current!#REF!)/4)</f>
      </c>
      <c r="H196" s="69">
        <f>IF($A196="","",(Current!I$9+Current!#REF!)/4)</f>
      </c>
      <c r="I196" s="69">
        <f>IF($A196="","",(Current!J$9+Current!#REF!)/4)</f>
      </c>
      <c r="J196" s="69">
        <f>IF($A196="","",(Current!K$9+Current!#REF!)/4)</f>
      </c>
      <c r="K196" s="69">
        <f>IF($A196="","",(Current!L$9+Current!#REF!)/4)</f>
      </c>
      <c r="L196" s="69">
        <f>IF($A196="","",(Current!M$9+Current!#REF!)/4)</f>
      </c>
      <c r="M196" s="58">
        <f t="shared" si="8"/>
      </c>
      <c r="O196" s="171">
        <f>IF($A196="","",(Reference!B$9+Reference!#REF!)/4)</f>
      </c>
      <c r="P196" s="171">
        <f>IF($A196="","",(Reference!C$9+Reference!#REF!)/4)</f>
      </c>
      <c r="Q196" s="171">
        <f>IF($A196="","",(Reference!D$9+Reference!#REF!)/4)</f>
      </c>
      <c r="R196" s="171">
        <f>IF($A196="","",(Reference!E$9+Reference!#REF!)/4)</f>
      </c>
      <c r="S196" s="171">
        <f>IF($A196="","",(Reference!F$9+Reference!#REF!)/4)</f>
      </c>
      <c r="T196" s="171">
        <f>IF($A196="","",(Reference!G$9+Reference!#REF!)/4)</f>
      </c>
      <c r="U196" s="171">
        <f>IF($A196="","",(Reference!H$9+Reference!#REF!)/4)</f>
      </c>
      <c r="V196" s="171">
        <f>IF($A196="","",(Reference!I$9+Reference!#REF!)/4)</f>
      </c>
      <c r="W196" s="171">
        <f>IF($A196="","",(Reference!J$9+Reference!#REF!)/4)</f>
      </c>
      <c r="X196" s="171">
        <f>IF($A196="","",(Reference!K$9+Reference!#REF!)/4)</f>
      </c>
      <c r="Y196" s="171">
        <f>IF($A196="","",(Reference!L$9+Reference!#REF!)/4)</f>
      </c>
      <c r="Z196" s="172">
        <f t="shared" si="9"/>
      </c>
    </row>
    <row r="197" spans="1:26" ht="16.5">
      <c r="A197" s="281">
        <f>IF(Current!A197&lt;&gt;"",Current!A197,"")</f>
      </c>
      <c r="B197" s="69">
        <f>IF($A197="","",(Current!C$9+Current!#REF!)/4)</f>
      </c>
      <c r="C197" s="69">
        <f>IF($A197="","",(Current!D$9+Current!#REF!)/4)</f>
      </c>
      <c r="D197" s="69">
        <f>IF($A197="","",(Current!E$9+Current!#REF!)/4)</f>
      </c>
      <c r="E197" s="69">
        <f>IF($A197="","",(Current!F$9+Current!#REF!)/4)</f>
      </c>
      <c r="F197" s="69">
        <f>IF($A197="","",(Current!G$9+Current!#REF!)/4)</f>
      </c>
      <c r="G197" s="69">
        <f>IF($A197="","",(Current!H$9+Current!#REF!)/4)</f>
      </c>
      <c r="H197" s="69">
        <f>IF($A197="","",(Current!I$9+Current!#REF!)/4)</f>
      </c>
      <c r="I197" s="69">
        <f>IF($A197="","",(Current!J$9+Current!#REF!)/4)</f>
      </c>
      <c r="J197" s="69">
        <f>IF($A197="","",(Current!K$9+Current!#REF!)/4)</f>
      </c>
      <c r="K197" s="69">
        <f>IF($A197="","",(Current!L$9+Current!#REF!)/4)</f>
      </c>
      <c r="L197" s="69">
        <f>IF($A197="","",(Current!M$9+Current!#REF!)/4)</f>
      </c>
      <c r="M197" s="58">
        <f t="shared" si="8"/>
      </c>
      <c r="O197" s="171">
        <f>IF($A197="","",(Reference!B$9+Reference!#REF!)/4)</f>
      </c>
      <c r="P197" s="171">
        <f>IF($A197="","",(Reference!C$9+Reference!#REF!)/4)</f>
      </c>
      <c r="Q197" s="171">
        <f>IF($A197="","",(Reference!D$9+Reference!#REF!)/4)</f>
      </c>
      <c r="R197" s="171">
        <f>IF($A197="","",(Reference!E$9+Reference!#REF!)/4)</f>
      </c>
      <c r="S197" s="171">
        <f>IF($A197="","",(Reference!F$9+Reference!#REF!)/4)</f>
      </c>
      <c r="T197" s="171">
        <f>IF($A197="","",(Reference!G$9+Reference!#REF!)/4)</f>
      </c>
      <c r="U197" s="171">
        <f>IF($A197="","",(Reference!H$9+Reference!#REF!)/4)</f>
      </c>
      <c r="V197" s="171">
        <f>IF($A197="","",(Reference!I$9+Reference!#REF!)/4)</f>
      </c>
      <c r="W197" s="171">
        <f>IF($A197="","",(Reference!J$9+Reference!#REF!)/4)</f>
      </c>
      <c r="X197" s="171">
        <f>IF($A197="","",(Reference!K$9+Reference!#REF!)/4)</f>
      </c>
      <c r="Y197" s="171">
        <f>IF($A197="","",(Reference!L$9+Reference!#REF!)/4)</f>
      </c>
      <c r="Z197" s="172">
        <f t="shared" si="9"/>
      </c>
    </row>
    <row r="198" spans="1:26" ht="16.5">
      <c r="A198" s="281">
        <f>IF(Current!A198&lt;&gt;"",Current!A198,"")</f>
      </c>
      <c r="B198" s="69">
        <f>IF($A198="","",(Current!C$9+Current!#REF!)/4)</f>
      </c>
      <c r="C198" s="69">
        <f>IF($A198="","",(Current!D$9+Current!#REF!)/4)</f>
      </c>
      <c r="D198" s="69">
        <f>IF($A198="","",(Current!E$9+Current!#REF!)/4)</f>
      </c>
      <c r="E198" s="69">
        <f>IF($A198="","",(Current!F$9+Current!#REF!)/4)</f>
      </c>
      <c r="F198" s="69">
        <f>IF($A198="","",(Current!G$9+Current!#REF!)/4)</f>
      </c>
      <c r="G198" s="69">
        <f>IF($A198="","",(Current!H$9+Current!#REF!)/4)</f>
      </c>
      <c r="H198" s="69">
        <f>IF($A198="","",(Current!I$9+Current!#REF!)/4)</f>
      </c>
      <c r="I198" s="69">
        <f>IF($A198="","",(Current!J$9+Current!#REF!)/4)</f>
      </c>
      <c r="J198" s="69">
        <f>IF($A198="","",(Current!K$9+Current!#REF!)/4)</f>
      </c>
      <c r="K198" s="69">
        <f>IF($A198="","",(Current!L$9+Current!#REF!)/4)</f>
      </c>
      <c r="L198" s="69">
        <f>IF($A198="","",(Current!M$9+Current!#REF!)/4)</f>
      </c>
      <c r="M198" s="58">
        <f t="shared" si="8"/>
      </c>
      <c r="O198" s="171">
        <f>IF($A198="","",(Reference!B$9+Reference!#REF!)/4)</f>
      </c>
      <c r="P198" s="171">
        <f>IF($A198="","",(Reference!C$9+Reference!#REF!)/4)</f>
      </c>
      <c r="Q198" s="171">
        <f>IF($A198="","",(Reference!D$9+Reference!#REF!)/4)</f>
      </c>
      <c r="R198" s="171">
        <f>IF($A198="","",(Reference!E$9+Reference!#REF!)/4)</f>
      </c>
      <c r="S198" s="171">
        <f>IF($A198="","",(Reference!F$9+Reference!#REF!)/4)</f>
      </c>
      <c r="T198" s="171">
        <f>IF($A198="","",(Reference!G$9+Reference!#REF!)/4)</f>
      </c>
      <c r="U198" s="171">
        <f>IF($A198="","",(Reference!H$9+Reference!#REF!)/4)</f>
      </c>
      <c r="V198" s="171">
        <f>IF($A198="","",(Reference!I$9+Reference!#REF!)/4)</f>
      </c>
      <c r="W198" s="171">
        <f>IF($A198="","",(Reference!J$9+Reference!#REF!)/4)</f>
      </c>
      <c r="X198" s="171">
        <f>IF($A198="","",(Reference!K$9+Reference!#REF!)/4)</f>
      </c>
      <c r="Y198" s="171">
        <f>IF($A198="","",(Reference!L$9+Reference!#REF!)/4)</f>
      </c>
      <c r="Z198" s="172">
        <f t="shared" si="9"/>
      </c>
    </row>
    <row r="199" spans="1:26" ht="16.5">
      <c r="A199" s="281">
        <f>IF(Current!A199&lt;&gt;"",Current!A199,"")</f>
      </c>
      <c r="B199" s="69">
        <f>IF($A199="","",(Current!C$9+Current!#REF!)/4)</f>
      </c>
      <c r="C199" s="69">
        <f>IF($A199="","",(Current!D$9+Current!#REF!)/4)</f>
      </c>
      <c r="D199" s="69">
        <f>IF($A199="","",(Current!E$9+Current!#REF!)/4)</f>
      </c>
      <c r="E199" s="69">
        <f>IF($A199="","",(Current!F$9+Current!#REF!)/4)</f>
      </c>
      <c r="F199" s="69">
        <f>IF($A199="","",(Current!G$9+Current!#REF!)/4)</f>
      </c>
      <c r="G199" s="69">
        <f>IF($A199="","",(Current!H$9+Current!#REF!)/4)</f>
      </c>
      <c r="H199" s="69">
        <f>IF($A199="","",(Current!I$9+Current!#REF!)/4)</f>
      </c>
      <c r="I199" s="69">
        <f>IF($A199="","",(Current!J$9+Current!#REF!)/4)</f>
      </c>
      <c r="J199" s="69">
        <f>IF($A199="","",(Current!K$9+Current!#REF!)/4)</f>
      </c>
      <c r="K199" s="69">
        <f>IF($A199="","",(Current!L$9+Current!#REF!)/4)</f>
      </c>
      <c r="L199" s="69">
        <f>IF($A199="","",(Current!M$9+Current!#REF!)/4)</f>
      </c>
      <c r="M199" s="58">
        <f t="shared" si="8"/>
      </c>
      <c r="O199" s="171">
        <f>IF($A199="","",(Reference!B$9+Reference!#REF!)/4)</f>
      </c>
      <c r="P199" s="171">
        <f>IF($A199="","",(Reference!C$9+Reference!#REF!)/4)</f>
      </c>
      <c r="Q199" s="171">
        <f>IF($A199="","",(Reference!D$9+Reference!#REF!)/4)</f>
      </c>
      <c r="R199" s="171">
        <f>IF($A199="","",(Reference!E$9+Reference!#REF!)/4)</f>
      </c>
      <c r="S199" s="171">
        <f>IF($A199="","",(Reference!F$9+Reference!#REF!)/4)</f>
      </c>
      <c r="T199" s="171">
        <f>IF($A199="","",(Reference!G$9+Reference!#REF!)/4)</f>
      </c>
      <c r="U199" s="171">
        <f>IF($A199="","",(Reference!H$9+Reference!#REF!)/4)</f>
      </c>
      <c r="V199" s="171">
        <f>IF($A199="","",(Reference!I$9+Reference!#REF!)/4)</f>
      </c>
      <c r="W199" s="171">
        <f>IF($A199="","",(Reference!J$9+Reference!#REF!)/4)</f>
      </c>
      <c r="X199" s="171">
        <f>IF($A199="","",(Reference!K$9+Reference!#REF!)/4)</f>
      </c>
      <c r="Y199" s="171">
        <f>IF($A199="","",(Reference!L$9+Reference!#REF!)/4)</f>
      </c>
      <c r="Z199" s="172">
        <f t="shared" si="9"/>
      </c>
    </row>
    <row r="200" spans="1:26" ht="16.5">
      <c r="A200" s="281">
        <f>IF(Current!A200&lt;&gt;"",Current!A200,"")</f>
      </c>
      <c r="B200" s="69">
        <f>IF($A200="","",(Current!C$9+Current!#REF!)/4)</f>
      </c>
      <c r="C200" s="69">
        <f>IF($A200="","",(Current!D$9+Current!#REF!)/4)</f>
      </c>
      <c r="D200" s="69">
        <f>IF($A200="","",(Current!E$9+Current!#REF!)/4)</f>
      </c>
      <c r="E200" s="69">
        <f>IF($A200="","",(Current!F$9+Current!#REF!)/4)</f>
      </c>
      <c r="F200" s="69">
        <f>IF($A200="","",(Current!G$9+Current!#REF!)/4)</f>
      </c>
      <c r="G200" s="69">
        <f>IF($A200="","",(Current!H$9+Current!#REF!)/4)</f>
      </c>
      <c r="H200" s="69">
        <f>IF($A200="","",(Current!I$9+Current!#REF!)/4)</f>
      </c>
      <c r="I200" s="69">
        <f>IF($A200="","",(Current!J$9+Current!#REF!)/4)</f>
      </c>
      <c r="J200" s="69">
        <f>IF($A200="","",(Current!K$9+Current!#REF!)/4)</f>
      </c>
      <c r="K200" s="69">
        <f>IF($A200="","",(Current!L$9+Current!#REF!)/4)</f>
      </c>
      <c r="L200" s="69">
        <f>IF($A200="","",(Current!M$9+Current!#REF!)/4)</f>
      </c>
      <c r="M200" s="58">
        <f t="shared" si="8"/>
      </c>
      <c r="O200" s="171">
        <f>IF($A200="","",(Reference!B$9+Reference!#REF!)/4)</f>
      </c>
      <c r="P200" s="171">
        <f>IF($A200="","",(Reference!C$9+Reference!#REF!)/4)</f>
      </c>
      <c r="Q200" s="171">
        <f>IF($A200="","",(Reference!D$9+Reference!#REF!)/4)</f>
      </c>
      <c r="R200" s="171">
        <f>IF($A200="","",(Reference!E$9+Reference!#REF!)/4)</f>
      </c>
      <c r="S200" s="171">
        <f>IF($A200="","",(Reference!F$9+Reference!#REF!)/4)</f>
      </c>
      <c r="T200" s="171">
        <f>IF($A200="","",(Reference!G$9+Reference!#REF!)/4)</f>
      </c>
      <c r="U200" s="171">
        <f>IF($A200="","",(Reference!H$9+Reference!#REF!)/4)</f>
      </c>
      <c r="V200" s="171">
        <f>IF($A200="","",(Reference!I$9+Reference!#REF!)/4)</f>
      </c>
      <c r="W200" s="171">
        <f>IF($A200="","",(Reference!J$9+Reference!#REF!)/4)</f>
      </c>
      <c r="X200" s="171">
        <f>IF($A200="","",(Reference!K$9+Reference!#REF!)/4)</f>
      </c>
      <c r="Y200" s="171">
        <f>IF($A200="","",(Reference!L$9+Reference!#REF!)/4)</f>
      </c>
      <c r="Z200" s="172">
        <f t="shared" si="9"/>
      </c>
    </row>
    <row r="201" spans="1:26" ht="16.5">
      <c r="A201" s="281">
        <f>IF(Current!A201&lt;&gt;"",Current!A201,"")</f>
      </c>
      <c r="B201" s="69">
        <f>IF($A201="","",(Current!C$9+Current!#REF!)/4)</f>
      </c>
      <c r="C201" s="69">
        <f>IF($A201="","",(Current!D$9+Current!#REF!)/4)</f>
      </c>
      <c r="D201" s="69">
        <f>IF($A201="","",(Current!E$9+Current!#REF!)/4)</f>
      </c>
      <c r="E201" s="69">
        <f>IF($A201="","",(Current!F$9+Current!#REF!)/4)</f>
      </c>
      <c r="F201" s="69">
        <f>IF($A201="","",(Current!G$9+Current!#REF!)/4)</f>
      </c>
      <c r="G201" s="69">
        <f>IF($A201="","",(Current!H$9+Current!#REF!)/4)</f>
      </c>
      <c r="H201" s="69">
        <f>IF($A201="","",(Current!I$9+Current!#REF!)/4)</f>
      </c>
      <c r="I201" s="69">
        <f>IF($A201="","",(Current!J$9+Current!#REF!)/4)</f>
      </c>
      <c r="J201" s="69">
        <f>IF($A201="","",(Current!K$9+Current!#REF!)/4)</f>
      </c>
      <c r="K201" s="69">
        <f>IF($A201="","",(Current!L$9+Current!#REF!)/4)</f>
      </c>
      <c r="L201" s="69">
        <f>IF($A201="","",(Current!M$9+Current!#REF!)/4)</f>
      </c>
      <c r="M201" s="58">
        <f t="shared" si="8"/>
      </c>
      <c r="O201" s="171">
        <f>IF($A201="","",(Reference!B$9+Reference!#REF!)/4)</f>
      </c>
      <c r="P201" s="171">
        <f>IF($A201="","",(Reference!C$9+Reference!#REF!)/4)</f>
      </c>
      <c r="Q201" s="171">
        <f>IF($A201="","",(Reference!D$9+Reference!#REF!)/4)</f>
      </c>
      <c r="R201" s="171">
        <f>IF($A201="","",(Reference!E$9+Reference!#REF!)/4)</f>
      </c>
      <c r="S201" s="171">
        <f>IF($A201="","",(Reference!F$9+Reference!#REF!)/4)</f>
      </c>
      <c r="T201" s="171">
        <f>IF($A201="","",(Reference!G$9+Reference!#REF!)/4)</f>
      </c>
      <c r="U201" s="171">
        <f>IF($A201="","",(Reference!H$9+Reference!#REF!)/4)</f>
      </c>
      <c r="V201" s="171">
        <f>IF($A201="","",(Reference!I$9+Reference!#REF!)/4)</f>
      </c>
      <c r="W201" s="171">
        <f>IF($A201="","",(Reference!J$9+Reference!#REF!)/4)</f>
      </c>
      <c r="X201" s="171">
        <f>IF($A201="","",(Reference!K$9+Reference!#REF!)/4)</f>
      </c>
      <c r="Y201" s="171">
        <f>IF($A201="","",(Reference!L$9+Reference!#REF!)/4)</f>
      </c>
      <c r="Z201" s="172">
        <f t="shared" si="9"/>
      </c>
    </row>
    <row r="202" spans="1:26" ht="16.5">
      <c r="A202" s="281">
        <f>IF(Current!A202&lt;&gt;"",Current!A202,"")</f>
      </c>
      <c r="B202" s="69">
        <f>IF($A202="","",(Current!C$9+Current!#REF!)/4)</f>
      </c>
      <c r="C202" s="69">
        <f>IF($A202="","",(Current!D$9+Current!#REF!)/4)</f>
      </c>
      <c r="D202" s="69">
        <f>IF($A202="","",(Current!E$9+Current!#REF!)/4)</f>
      </c>
      <c r="E202" s="69">
        <f>IF($A202="","",(Current!F$9+Current!#REF!)/4)</f>
      </c>
      <c r="F202" s="69">
        <f>IF($A202="","",(Current!G$9+Current!#REF!)/4)</f>
      </c>
      <c r="G202" s="69">
        <f>IF($A202="","",(Current!H$9+Current!#REF!)/4)</f>
      </c>
      <c r="H202" s="69">
        <f>IF($A202="","",(Current!I$9+Current!#REF!)/4)</f>
      </c>
      <c r="I202" s="69">
        <f>IF($A202="","",(Current!J$9+Current!#REF!)/4)</f>
      </c>
      <c r="J202" s="69">
        <f>IF($A202="","",(Current!K$9+Current!#REF!)/4)</f>
      </c>
      <c r="K202" s="69">
        <f>IF($A202="","",(Current!L$9+Current!#REF!)/4)</f>
      </c>
      <c r="L202" s="69">
        <f>IF($A202="","",(Current!M$9+Current!#REF!)/4)</f>
      </c>
      <c r="M202" s="58">
        <f t="shared" si="8"/>
      </c>
      <c r="O202" s="171">
        <f>IF($A202="","",(Reference!B$9+Reference!#REF!)/4)</f>
      </c>
      <c r="P202" s="171">
        <f>IF($A202="","",(Reference!C$9+Reference!#REF!)/4)</f>
      </c>
      <c r="Q202" s="171">
        <f>IF($A202="","",(Reference!D$9+Reference!#REF!)/4)</f>
      </c>
      <c r="R202" s="171">
        <f>IF($A202="","",(Reference!E$9+Reference!#REF!)/4)</f>
      </c>
      <c r="S202" s="171">
        <f>IF($A202="","",(Reference!F$9+Reference!#REF!)/4)</f>
      </c>
      <c r="T202" s="171">
        <f>IF($A202="","",(Reference!G$9+Reference!#REF!)/4)</f>
      </c>
      <c r="U202" s="171">
        <f>IF($A202="","",(Reference!H$9+Reference!#REF!)/4)</f>
      </c>
      <c r="V202" s="171">
        <f>IF($A202="","",(Reference!I$9+Reference!#REF!)/4)</f>
      </c>
      <c r="W202" s="171">
        <f>IF($A202="","",(Reference!J$9+Reference!#REF!)/4)</f>
      </c>
      <c r="X202" s="171">
        <f>IF($A202="","",(Reference!K$9+Reference!#REF!)/4)</f>
      </c>
      <c r="Y202" s="171">
        <f>IF($A202="","",(Reference!L$9+Reference!#REF!)/4)</f>
      </c>
      <c r="Z202" s="172">
        <f t="shared" si="9"/>
      </c>
    </row>
    <row r="203" spans="1:26" ht="16.5">
      <c r="A203" s="281">
        <f>IF(Current!A203&lt;&gt;"",Current!A203,"")</f>
      </c>
      <c r="B203" s="69">
        <f>IF($A203="","",(Current!C$9+Current!#REF!)/4)</f>
      </c>
      <c r="C203" s="69">
        <f>IF($A203="","",(Current!D$9+Current!#REF!)/4)</f>
      </c>
      <c r="D203" s="69">
        <f>IF($A203="","",(Current!E$9+Current!#REF!)/4)</f>
      </c>
      <c r="E203" s="69">
        <f>IF($A203="","",(Current!F$9+Current!#REF!)/4)</f>
      </c>
      <c r="F203" s="69">
        <f>IF($A203="","",(Current!G$9+Current!#REF!)/4)</f>
      </c>
      <c r="G203" s="69">
        <f>IF($A203="","",(Current!H$9+Current!#REF!)/4)</f>
      </c>
      <c r="H203" s="69">
        <f>IF($A203="","",(Current!I$9+Current!#REF!)/4)</f>
      </c>
      <c r="I203" s="69">
        <f>IF($A203="","",(Current!J$9+Current!#REF!)/4)</f>
      </c>
      <c r="J203" s="69">
        <f>IF($A203="","",(Current!K$9+Current!#REF!)/4)</f>
      </c>
      <c r="K203" s="69">
        <f>IF($A203="","",(Current!L$9+Current!#REF!)/4)</f>
      </c>
      <c r="L203" s="69">
        <f>IF($A203="","",(Current!M$9+Current!#REF!)/4)</f>
      </c>
      <c r="M203" s="58">
        <f t="shared" si="8"/>
      </c>
      <c r="O203" s="171">
        <f>IF($A203="","",(Reference!B$9+Reference!#REF!)/4)</f>
      </c>
      <c r="P203" s="171">
        <f>IF($A203="","",(Reference!C$9+Reference!#REF!)/4)</f>
      </c>
      <c r="Q203" s="171">
        <f>IF($A203="","",(Reference!D$9+Reference!#REF!)/4)</f>
      </c>
      <c r="R203" s="171">
        <f>IF($A203="","",(Reference!E$9+Reference!#REF!)/4)</f>
      </c>
      <c r="S203" s="171">
        <f>IF($A203="","",(Reference!F$9+Reference!#REF!)/4)</f>
      </c>
      <c r="T203" s="171">
        <f>IF($A203="","",(Reference!G$9+Reference!#REF!)/4)</f>
      </c>
      <c r="U203" s="171">
        <f>IF($A203="","",(Reference!H$9+Reference!#REF!)/4)</f>
      </c>
      <c r="V203" s="171">
        <f>IF($A203="","",(Reference!I$9+Reference!#REF!)/4)</f>
      </c>
      <c r="W203" s="171">
        <f>IF($A203="","",(Reference!J$9+Reference!#REF!)/4)</f>
      </c>
      <c r="X203" s="171">
        <f>IF($A203="","",(Reference!K$9+Reference!#REF!)/4)</f>
      </c>
      <c r="Y203" s="171">
        <f>IF($A203="","",(Reference!L$9+Reference!#REF!)/4)</f>
      </c>
      <c r="Z203" s="172">
        <f t="shared" si="9"/>
      </c>
    </row>
    <row r="204" spans="1:26" ht="16.5">
      <c r="A204" s="281">
        <f>IF(Current!A204&lt;&gt;"",Current!A204,"")</f>
      </c>
      <c r="B204" s="69">
        <f>IF($A204="","",(Current!C$9+Current!#REF!)/4)</f>
      </c>
      <c r="C204" s="69">
        <f>IF($A204="","",(Current!D$9+Current!#REF!)/4)</f>
      </c>
      <c r="D204" s="69">
        <f>IF($A204="","",(Current!E$9+Current!#REF!)/4)</f>
      </c>
      <c r="E204" s="69">
        <f>IF($A204="","",(Current!F$9+Current!#REF!)/4)</f>
      </c>
      <c r="F204" s="69">
        <f>IF($A204="","",(Current!G$9+Current!#REF!)/4)</f>
      </c>
      <c r="G204" s="69">
        <f>IF($A204="","",(Current!H$9+Current!#REF!)/4)</f>
      </c>
      <c r="H204" s="69">
        <f>IF($A204="","",(Current!I$9+Current!#REF!)/4)</f>
      </c>
      <c r="I204" s="69">
        <f>IF($A204="","",(Current!J$9+Current!#REF!)/4)</f>
      </c>
      <c r="J204" s="69">
        <f>IF($A204="","",(Current!K$9+Current!#REF!)/4)</f>
      </c>
      <c r="K204" s="69">
        <f>IF($A204="","",(Current!L$9+Current!#REF!)/4)</f>
      </c>
      <c r="L204" s="69">
        <f>IF($A204="","",(Current!M$9+Current!#REF!)/4)</f>
      </c>
      <c r="M204" s="58">
        <f t="shared" si="8"/>
      </c>
      <c r="O204" s="171">
        <f>IF($A204="","",(Reference!B$9+Reference!#REF!)/4)</f>
      </c>
      <c r="P204" s="171">
        <f>IF($A204="","",(Reference!C$9+Reference!#REF!)/4)</f>
      </c>
      <c r="Q204" s="171">
        <f>IF($A204="","",(Reference!D$9+Reference!#REF!)/4)</f>
      </c>
      <c r="R204" s="171">
        <f>IF($A204="","",(Reference!E$9+Reference!#REF!)/4)</f>
      </c>
      <c r="S204" s="171">
        <f>IF($A204="","",(Reference!F$9+Reference!#REF!)/4)</f>
      </c>
      <c r="T204" s="171">
        <f>IF($A204="","",(Reference!G$9+Reference!#REF!)/4)</f>
      </c>
      <c r="U204" s="171">
        <f>IF($A204="","",(Reference!H$9+Reference!#REF!)/4)</f>
      </c>
      <c r="V204" s="171">
        <f>IF($A204="","",(Reference!I$9+Reference!#REF!)/4)</f>
      </c>
      <c r="W204" s="171">
        <f>IF($A204="","",(Reference!J$9+Reference!#REF!)/4)</f>
      </c>
      <c r="X204" s="171">
        <f>IF($A204="","",(Reference!K$9+Reference!#REF!)/4)</f>
      </c>
      <c r="Y204" s="171">
        <f>IF($A204="","",(Reference!L$9+Reference!#REF!)/4)</f>
      </c>
      <c r="Z204" s="172">
        <f t="shared" si="9"/>
      </c>
    </row>
    <row r="205" spans="1:26" ht="16.5">
      <c r="A205" s="281">
        <f>IF(Current!A205&lt;&gt;"",Current!A205,"")</f>
      </c>
      <c r="B205" s="69">
        <f>IF($A205="","",(Current!C$9+Current!#REF!)/4)</f>
      </c>
      <c r="C205" s="69">
        <f>IF($A205="","",(Current!D$9+Current!#REF!)/4)</f>
      </c>
      <c r="D205" s="69">
        <f>IF($A205="","",(Current!E$9+Current!#REF!)/4)</f>
      </c>
      <c r="E205" s="69">
        <f>IF($A205="","",(Current!F$9+Current!#REF!)/4)</f>
      </c>
      <c r="F205" s="69">
        <f>IF($A205="","",(Current!G$9+Current!#REF!)/4)</f>
      </c>
      <c r="G205" s="69">
        <f>IF($A205="","",(Current!H$9+Current!#REF!)/4)</f>
      </c>
      <c r="H205" s="69">
        <f>IF($A205="","",(Current!I$9+Current!#REF!)/4)</f>
      </c>
      <c r="I205" s="69">
        <f>IF($A205="","",(Current!J$9+Current!#REF!)/4)</f>
      </c>
      <c r="J205" s="69">
        <f>IF($A205="","",(Current!K$9+Current!#REF!)/4)</f>
      </c>
      <c r="K205" s="69">
        <f>IF($A205="","",(Current!L$9+Current!#REF!)/4)</f>
      </c>
      <c r="L205" s="69">
        <f>IF($A205="","",(Current!M$9+Current!#REF!)/4)</f>
      </c>
      <c r="M205" s="58">
        <f t="shared" si="8"/>
      </c>
      <c r="O205" s="171">
        <f>IF($A205="","",(Reference!B$9+Reference!#REF!)/4)</f>
      </c>
      <c r="P205" s="171">
        <f>IF($A205="","",(Reference!C$9+Reference!#REF!)/4)</f>
      </c>
      <c r="Q205" s="171">
        <f>IF($A205="","",(Reference!D$9+Reference!#REF!)/4)</f>
      </c>
      <c r="R205" s="171">
        <f>IF($A205="","",(Reference!E$9+Reference!#REF!)/4)</f>
      </c>
      <c r="S205" s="171">
        <f>IF($A205="","",(Reference!F$9+Reference!#REF!)/4)</f>
      </c>
      <c r="T205" s="171">
        <f>IF($A205="","",(Reference!G$9+Reference!#REF!)/4)</f>
      </c>
      <c r="U205" s="171">
        <f>IF($A205="","",(Reference!H$9+Reference!#REF!)/4)</f>
      </c>
      <c r="V205" s="171">
        <f>IF($A205="","",(Reference!I$9+Reference!#REF!)/4)</f>
      </c>
      <c r="W205" s="171">
        <f>IF($A205="","",(Reference!J$9+Reference!#REF!)/4)</f>
      </c>
      <c r="X205" s="171">
        <f>IF($A205="","",(Reference!K$9+Reference!#REF!)/4)</f>
      </c>
      <c r="Y205" s="171">
        <f>IF($A205="","",(Reference!L$9+Reference!#REF!)/4)</f>
      </c>
      <c r="Z205" s="172">
        <f t="shared" si="9"/>
      </c>
    </row>
    <row r="206" spans="1:26" ht="16.5">
      <c r="A206" s="281">
        <f>IF(Current!A206&lt;&gt;"",Current!A206,"")</f>
      </c>
      <c r="B206" s="69">
        <f>IF($A206="","",(Current!C$9+Current!#REF!)/4)</f>
      </c>
      <c r="C206" s="69">
        <f>IF($A206="","",(Current!D$9+Current!#REF!)/4)</f>
      </c>
      <c r="D206" s="69">
        <f>IF($A206="","",(Current!E$9+Current!#REF!)/4)</f>
      </c>
      <c r="E206" s="69">
        <f>IF($A206="","",(Current!F$9+Current!#REF!)/4)</f>
      </c>
      <c r="F206" s="69">
        <f>IF($A206="","",(Current!G$9+Current!#REF!)/4)</f>
      </c>
      <c r="G206" s="69">
        <f>IF($A206="","",(Current!H$9+Current!#REF!)/4)</f>
      </c>
      <c r="H206" s="69">
        <f>IF($A206="","",(Current!I$9+Current!#REF!)/4)</f>
      </c>
      <c r="I206" s="69">
        <f>IF($A206="","",(Current!J$9+Current!#REF!)/4)</f>
      </c>
      <c r="J206" s="69">
        <f>IF($A206="","",(Current!K$9+Current!#REF!)/4)</f>
      </c>
      <c r="K206" s="69">
        <f>IF($A206="","",(Current!L$9+Current!#REF!)/4)</f>
      </c>
      <c r="L206" s="69">
        <f>IF($A206="","",(Current!M$9+Current!#REF!)/4)</f>
      </c>
      <c r="M206" s="58">
        <f t="shared" si="8"/>
      </c>
      <c r="O206" s="171">
        <f>IF($A206="","",(Reference!B$9+Reference!#REF!)/4)</f>
      </c>
      <c r="P206" s="171">
        <f>IF($A206="","",(Reference!C$9+Reference!#REF!)/4)</f>
      </c>
      <c r="Q206" s="171">
        <f>IF($A206="","",(Reference!D$9+Reference!#REF!)/4)</f>
      </c>
      <c r="R206" s="171">
        <f>IF($A206="","",(Reference!E$9+Reference!#REF!)/4)</f>
      </c>
      <c r="S206" s="171">
        <f>IF($A206="","",(Reference!F$9+Reference!#REF!)/4)</f>
      </c>
      <c r="T206" s="171">
        <f>IF($A206="","",(Reference!G$9+Reference!#REF!)/4)</f>
      </c>
      <c r="U206" s="171">
        <f>IF($A206="","",(Reference!H$9+Reference!#REF!)/4)</f>
      </c>
      <c r="V206" s="171">
        <f>IF($A206="","",(Reference!I$9+Reference!#REF!)/4)</f>
      </c>
      <c r="W206" s="171">
        <f>IF($A206="","",(Reference!J$9+Reference!#REF!)/4)</f>
      </c>
      <c r="X206" s="171">
        <f>IF($A206="","",(Reference!K$9+Reference!#REF!)/4)</f>
      </c>
      <c r="Y206" s="171">
        <f>IF($A206="","",(Reference!L$9+Reference!#REF!)/4)</f>
      </c>
      <c r="Z206" s="172">
        <f t="shared" si="9"/>
      </c>
    </row>
    <row r="207" spans="1:26" ht="16.5">
      <c r="A207" s="281">
        <f>IF(Current!A207&lt;&gt;"",Current!A207,"")</f>
      </c>
      <c r="B207" s="69">
        <f>IF($A207="","",(Current!C$9+Current!#REF!)/4)</f>
      </c>
      <c r="C207" s="69">
        <f>IF($A207="","",(Current!D$9+Current!#REF!)/4)</f>
      </c>
      <c r="D207" s="69">
        <f>IF($A207="","",(Current!E$9+Current!#REF!)/4)</f>
      </c>
      <c r="E207" s="69">
        <f>IF($A207="","",(Current!F$9+Current!#REF!)/4)</f>
      </c>
      <c r="F207" s="69">
        <f>IF($A207="","",(Current!G$9+Current!#REF!)/4)</f>
      </c>
      <c r="G207" s="69">
        <f>IF($A207="","",(Current!H$9+Current!#REF!)/4)</f>
      </c>
      <c r="H207" s="69">
        <f>IF($A207="","",(Current!I$9+Current!#REF!)/4)</f>
      </c>
      <c r="I207" s="69">
        <f>IF($A207="","",(Current!J$9+Current!#REF!)/4)</f>
      </c>
      <c r="J207" s="69">
        <f>IF($A207="","",(Current!K$9+Current!#REF!)/4)</f>
      </c>
      <c r="K207" s="69">
        <f>IF($A207="","",(Current!L$9+Current!#REF!)/4)</f>
      </c>
      <c r="L207" s="69">
        <f>IF($A207="","",(Current!M$9+Current!#REF!)/4)</f>
      </c>
      <c r="M207" s="58">
        <f t="shared" si="8"/>
      </c>
      <c r="O207" s="171">
        <f>IF($A207="","",(Reference!B$9+Reference!#REF!)/4)</f>
      </c>
      <c r="P207" s="171">
        <f>IF($A207="","",(Reference!C$9+Reference!#REF!)/4)</f>
      </c>
      <c r="Q207" s="171">
        <f>IF($A207="","",(Reference!D$9+Reference!#REF!)/4)</f>
      </c>
      <c r="R207" s="171">
        <f>IF($A207="","",(Reference!E$9+Reference!#REF!)/4)</f>
      </c>
      <c r="S207" s="171">
        <f>IF($A207="","",(Reference!F$9+Reference!#REF!)/4)</f>
      </c>
      <c r="T207" s="171">
        <f>IF($A207="","",(Reference!G$9+Reference!#REF!)/4)</f>
      </c>
      <c r="U207" s="171">
        <f>IF($A207="","",(Reference!H$9+Reference!#REF!)/4)</f>
      </c>
      <c r="V207" s="171">
        <f>IF($A207="","",(Reference!I$9+Reference!#REF!)/4)</f>
      </c>
      <c r="W207" s="171">
        <f>IF($A207="","",(Reference!J$9+Reference!#REF!)/4)</f>
      </c>
      <c r="X207" s="171">
        <f>IF($A207="","",(Reference!K$9+Reference!#REF!)/4)</f>
      </c>
      <c r="Y207" s="171">
        <f>IF($A207="","",(Reference!L$9+Reference!#REF!)/4)</f>
      </c>
      <c r="Z207" s="172">
        <f t="shared" si="9"/>
      </c>
    </row>
    <row r="208" spans="1:26" ht="16.5">
      <c r="A208" s="281">
        <f>IF(Current!A208&lt;&gt;"",Current!A208,"")</f>
      </c>
      <c r="B208" s="69">
        <f>IF($A208="","",(Current!C$9+Current!#REF!)/4)</f>
      </c>
      <c r="C208" s="69">
        <f>IF($A208="","",(Current!D$9+Current!#REF!)/4)</f>
      </c>
      <c r="D208" s="69">
        <f>IF($A208="","",(Current!E$9+Current!#REF!)/4)</f>
      </c>
      <c r="E208" s="69">
        <f>IF($A208="","",(Current!F$9+Current!#REF!)/4)</f>
      </c>
      <c r="F208" s="69">
        <f>IF($A208="","",(Current!G$9+Current!#REF!)/4)</f>
      </c>
      <c r="G208" s="69">
        <f>IF($A208="","",(Current!H$9+Current!#REF!)/4)</f>
      </c>
      <c r="H208" s="69">
        <f>IF($A208="","",(Current!I$9+Current!#REF!)/4)</f>
      </c>
      <c r="I208" s="69">
        <f>IF($A208="","",(Current!J$9+Current!#REF!)/4)</f>
      </c>
      <c r="J208" s="69">
        <f>IF($A208="","",(Current!K$9+Current!#REF!)/4)</f>
      </c>
      <c r="K208" s="69">
        <f>IF($A208="","",(Current!L$9+Current!#REF!)/4)</f>
      </c>
      <c r="L208" s="69">
        <f>IF($A208="","",(Current!M$9+Current!#REF!)/4)</f>
      </c>
      <c r="M208" s="58">
        <f t="shared" si="8"/>
      </c>
      <c r="O208" s="171">
        <f>IF($A208="","",(Reference!B$9+Reference!#REF!)/4)</f>
      </c>
      <c r="P208" s="171">
        <f>IF($A208="","",(Reference!C$9+Reference!#REF!)/4)</f>
      </c>
      <c r="Q208" s="171">
        <f>IF($A208="","",(Reference!D$9+Reference!#REF!)/4)</f>
      </c>
      <c r="R208" s="171">
        <f>IF($A208="","",(Reference!E$9+Reference!#REF!)/4)</f>
      </c>
      <c r="S208" s="171">
        <f>IF($A208="","",(Reference!F$9+Reference!#REF!)/4)</f>
      </c>
      <c r="T208" s="171">
        <f>IF($A208="","",(Reference!G$9+Reference!#REF!)/4)</f>
      </c>
      <c r="U208" s="171">
        <f>IF($A208="","",(Reference!H$9+Reference!#REF!)/4)</f>
      </c>
      <c r="V208" s="171">
        <f>IF($A208="","",(Reference!I$9+Reference!#REF!)/4)</f>
      </c>
      <c r="W208" s="171">
        <f>IF($A208="","",(Reference!J$9+Reference!#REF!)/4)</f>
      </c>
      <c r="X208" s="171">
        <f>IF($A208="","",(Reference!K$9+Reference!#REF!)/4)</f>
      </c>
      <c r="Y208" s="171">
        <f>IF($A208="","",(Reference!L$9+Reference!#REF!)/4)</f>
      </c>
      <c r="Z208" s="172">
        <f t="shared" si="9"/>
      </c>
    </row>
    <row r="209" spans="1:26" ht="16.5">
      <c r="A209" s="281">
        <f>IF(Current!A209&lt;&gt;"",Current!A209,"")</f>
      </c>
      <c r="B209" s="69">
        <f>IF($A209="","",(Current!C$9+Current!#REF!)/4)</f>
      </c>
      <c r="C209" s="69">
        <f>IF($A209="","",(Current!D$9+Current!#REF!)/4)</f>
      </c>
      <c r="D209" s="69">
        <f>IF($A209="","",(Current!E$9+Current!#REF!)/4)</f>
      </c>
      <c r="E209" s="69">
        <f>IF($A209="","",(Current!F$9+Current!#REF!)/4)</f>
      </c>
      <c r="F209" s="69">
        <f>IF($A209="","",(Current!G$9+Current!#REF!)/4)</f>
      </c>
      <c r="G209" s="69">
        <f>IF($A209="","",(Current!H$9+Current!#REF!)/4)</f>
      </c>
      <c r="H209" s="69">
        <f>IF($A209="","",(Current!I$9+Current!#REF!)/4)</f>
      </c>
      <c r="I209" s="69">
        <f>IF($A209="","",(Current!J$9+Current!#REF!)/4)</f>
      </c>
      <c r="J209" s="69">
        <f>IF($A209="","",(Current!K$9+Current!#REF!)/4)</f>
      </c>
      <c r="K209" s="69">
        <f>IF($A209="","",(Current!L$9+Current!#REF!)/4)</f>
      </c>
      <c r="L209" s="69">
        <f>IF($A209="","",(Current!M$9+Current!#REF!)/4)</f>
      </c>
      <c r="M209" s="58">
        <f t="shared" si="8"/>
      </c>
      <c r="O209" s="171">
        <f>IF($A209="","",(Reference!B$9+Reference!#REF!)/4)</f>
      </c>
      <c r="P209" s="171">
        <f>IF($A209="","",(Reference!C$9+Reference!#REF!)/4)</f>
      </c>
      <c r="Q209" s="171">
        <f>IF($A209="","",(Reference!D$9+Reference!#REF!)/4)</f>
      </c>
      <c r="R209" s="171">
        <f>IF($A209="","",(Reference!E$9+Reference!#REF!)/4)</f>
      </c>
      <c r="S209" s="171">
        <f>IF($A209="","",(Reference!F$9+Reference!#REF!)/4)</f>
      </c>
      <c r="T209" s="171">
        <f>IF($A209="","",(Reference!G$9+Reference!#REF!)/4)</f>
      </c>
      <c r="U209" s="171">
        <f>IF($A209="","",(Reference!H$9+Reference!#REF!)/4)</f>
      </c>
      <c r="V209" s="171">
        <f>IF($A209="","",(Reference!I$9+Reference!#REF!)/4)</f>
      </c>
      <c r="W209" s="171">
        <f>IF($A209="","",(Reference!J$9+Reference!#REF!)/4)</f>
      </c>
      <c r="X209" s="171">
        <f>IF($A209="","",(Reference!K$9+Reference!#REF!)/4)</f>
      </c>
      <c r="Y209" s="171">
        <f>IF($A209="","",(Reference!L$9+Reference!#REF!)/4)</f>
      </c>
      <c r="Z209" s="172">
        <f t="shared" si="9"/>
      </c>
    </row>
    <row r="210" spans="1:26" ht="16.5">
      <c r="A210" s="281">
        <f>IF(Current!A210&lt;&gt;"",Current!A210,"")</f>
      </c>
      <c r="B210" s="69">
        <f>IF($A210="","",(Current!C$9+Current!#REF!)/4)</f>
      </c>
      <c r="C210" s="69">
        <f>IF($A210="","",(Current!D$9+Current!#REF!)/4)</f>
      </c>
      <c r="D210" s="69">
        <f>IF($A210="","",(Current!E$9+Current!#REF!)/4)</f>
      </c>
      <c r="E210" s="69">
        <f>IF($A210="","",(Current!F$9+Current!#REF!)/4)</f>
      </c>
      <c r="F210" s="69">
        <f>IF($A210="","",(Current!G$9+Current!#REF!)/4)</f>
      </c>
      <c r="G210" s="69">
        <f>IF($A210="","",(Current!H$9+Current!#REF!)/4)</f>
      </c>
      <c r="H210" s="69">
        <f>IF($A210="","",(Current!I$9+Current!#REF!)/4)</f>
      </c>
      <c r="I210" s="69">
        <f>IF($A210="","",(Current!J$9+Current!#REF!)/4)</f>
      </c>
      <c r="J210" s="69">
        <f>IF($A210="","",(Current!K$9+Current!#REF!)/4)</f>
      </c>
      <c r="K210" s="69">
        <f>IF($A210="","",(Current!L$9+Current!#REF!)/4)</f>
      </c>
      <c r="L210" s="69">
        <f>IF($A210="","",(Current!M$9+Current!#REF!)/4)</f>
      </c>
      <c r="M210" s="58">
        <f t="shared" si="8"/>
      </c>
      <c r="O210" s="171">
        <f>IF($A210="","",(Reference!B$9+Reference!#REF!)/4)</f>
      </c>
      <c r="P210" s="171">
        <f>IF($A210="","",(Reference!C$9+Reference!#REF!)/4)</f>
      </c>
      <c r="Q210" s="171">
        <f>IF($A210="","",(Reference!D$9+Reference!#REF!)/4)</f>
      </c>
      <c r="R210" s="171">
        <f>IF($A210="","",(Reference!E$9+Reference!#REF!)/4)</f>
      </c>
      <c r="S210" s="171">
        <f>IF($A210="","",(Reference!F$9+Reference!#REF!)/4)</f>
      </c>
      <c r="T210" s="171">
        <f>IF($A210="","",(Reference!G$9+Reference!#REF!)/4)</f>
      </c>
      <c r="U210" s="171">
        <f>IF($A210="","",(Reference!H$9+Reference!#REF!)/4)</f>
      </c>
      <c r="V210" s="171">
        <f>IF($A210="","",(Reference!I$9+Reference!#REF!)/4)</f>
      </c>
      <c r="W210" s="171">
        <f>IF($A210="","",(Reference!J$9+Reference!#REF!)/4)</f>
      </c>
      <c r="X210" s="171">
        <f>IF($A210="","",(Reference!K$9+Reference!#REF!)/4)</f>
      </c>
      <c r="Y210" s="171">
        <f>IF($A210="","",(Reference!L$9+Reference!#REF!)/4)</f>
      </c>
      <c r="Z210" s="172">
        <f t="shared" si="9"/>
      </c>
    </row>
    <row r="211" spans="1:26" ht="16.5">
      <c r="A211" s="281">
        <f>IF(Current!A211&lt;&gt;"",Current!A211,"")</f>
      </c>
      <c r="B211" s="69">
        <f>IF($A211="","",(Current!C$9+Current!#REF!)/4)</f>
      </c>
      <c r="C211" s="69">
        <f>IF($A211="","",(Current!D$9+Current!#REF!)/4)</f>
      </c>
      <c r="D211" s="69">
        <f>IF($A211="","",(Current!E$9+Current!#REF!)/4)</f>
      </c>
      <c r="E211" s="69">
        <f>IF($A211="","",(Current!F$9+Current!#REF!)/4)</f>
      </c>
      <c r="F211" s="69">
        <f>IF($A211="","",(Current!G$9+Current!#REF!)/4)</f>
      </c>
      <c r="G211" s="69">
        <f>IF($A211="","",(Current!H$9+Current!#REF!)/4)</f>
      </c>
      <c r="H211" s="69">
        <f>IF($A211="","",(Current!I$9+Current!#REF!)/4)</f>
      </c>
      <c r="I211" s="69">
        <f>IF($A211="","",(Current!J$9+Current!#REF!)/4)</f>
      </c>
      <c r="J211" s="69">
        <f>IF($A211="","",(Current!K$9+Current!#REF!)/4)</f>
      </c>
      <c r="K211" s="69">
        <f>IF($A211="","",(Current!L$9+Current!#REF!)/4)</f>
      </c>
      <c r="L211" s="69">
        <f>IF($A211="","",(Current!M$9+Current!#REF!)/4)</f>
      </c>
      <c r="M211" s="58">
        <f t="shared" si="8"/>
      </c>
      <c r="O211" s="171">
        <f>IF($A211="","",(Reference!B$9+Reference!#REF!)/4)</f>
      </c>
      <c r="P211" s="171">
        <f>IF($A211="","",(Reference!C$9+Reference!#REF!)/4)</f>
      </c>
      <c r="Q211" s="171">
        <f>IF($A211="","",(Reference!D$9+Reference!#REF!)/4)</f>
      </c>
      <c r="R211" s="171">
        <f>IF($A211="","",(Reference!E$9+Reference!#REF!)/4)</f>
      </c>
      <c r="S211" s="171">
        <f>IF($A211="","",(Reference!F$9+Reference!#REF!)/4)</f>
      </c>
      <c r="T211" s="171">
        <f>IF($A211="","",(Reference!G$9+Reference!#REF!)/4)</f>
      </c>
      <c r="U211" s="171">
        <f>IF($A211="","",(Reference!H$9+Reference!#REF!)/4)</f>
      </c>
      <c r="V211" s="171">
        <f>IF($A211="","",(Reference!I$9+Reference!#REF!)/4)</f>
      </c>
      <c r="W211" s="171">
        <f>IF($A211="","",(Reference!J$9+Reference!#REF!)/4)</f>
      </c>
      <c r="X211" s="171">
        <f>IF($A211="","",(Reference!K$9+Reference!#REF!)/4)</f>
      </c>
      <c r="Y211" s="171">
        <f>IF($A211="","",(Reference!L$9+Reference!#REF!)/4)</f>
      </c>
      <c r="Z211" s="172">
        <f t="shared" si="9"/>
      </c>
    </row>
    <row r="212" spans="1:26" ht="16.5">
      <c r="A212" s="281">
        <f>IF(Current!A212&lt;&gt;"",Current!A212,"")</f>
      </c>
      <c r="B212" s="69">
        <f>IF($A212="","",(Current!C$9+Current!#REF!)/4)</f>
      </c>
      <c r="C212" s="69">
        <f>IF($A212="","",(Current!D$9+Current!#REF!)/4)</f>
      </c>
      <c r="D212" s="69">
        <f>IF($A212="","",(Current!E$9+Current!#REF!)/4)</f>
      </c>
      <c r="E212" s="69">
        <f>IF($A212="","",(Current!F$9+Current!#REF!)/4)</f>
      </c>
      <c r="F212" s="69">
        <f>IF($A212="","",(Current!G$9+Current!#REF!)/4)</f>
      </c>
      <c r="G212" s="69">
        <f>IF($A212="","",(Current!H$9+Current!#REF!)/4)</f>
      </c>
      <c r="H212" s="69">
        <f>IF($A212="","",(Current!I$9+Current!#REF!)/4)</f>
      </c>
      <c r="I212" s="69">
        <f>IF($A212="","",(Current!J$9+Current!#REF!)/4)</f>
      </c>
      <c r="J212" s="69">
        <f>IF($A212="","",(Current!K$9+Current!#REF!)/4)</f>
      </c>
      <c r="K212" s="69">
        <f>IF($A212="","",(Current!L$9+Current!#REF!)/4)</f>
      </c>
      <c r="L212" s="69">
        <f>IF($A212="","",(Current!M$9+Current!#REF!)/4)</f>
      </c>
      <c r="M212" s="58">
        <f t="shared" si="8"/>
      </c>
      <c r="O212" s="171">
        <f>IF($A212="","",(Reference!B$9+Reference!#REF!)/4)</f>
      </c>
      <c r="P212" s="171">
        <f>IF($A212="","",(Reference!C$9+Reference!#REF!)/4)</f>
      </c>
      <c r="Q212" s="171">
        <f>IF($A212="","",(Reference!D$9+Reference!#REF!)/4)</f>
      </c>
      <c r="R212" s="171">
        <f>IF($A212="","",(Reference!E$9+Reference!#REF!)/4)</f>
      </c>
      <c r="S212" s="171">
        <f>IF($A212="","",(Reference!F$9+Reference!#REF!)/4)</f>
      </c>
      <c r="T212" s="171">
        <f>IF($A212="","",(Reference!G$9+Reference!#REF!)/4)</f>
      </c>
      <c r="U212" s="171">
        <f>IF($A212="","",(Reference!H$9+Reference!#REF!)/4)</f>
      </c>
      <c r="V212" s="171">
        <f>IF($A212="","",(Reference!I$9+Reference!#REF!)/4)</f>
      </c>
      <c r="W212" s="171">
        <f>IF($A212="","",(Reference!J$9+Reference!#REF!)/4)</f>
      </c>
      <c r="X212" s="171">
        <f>IF($A212="","",(Reference!K$9+Reference!#REF!)/4)</f>
      </c>
      <c r="Y212" s="171">
        <f>IF($A212="","",(Reference!L$9+Reference!#REF!)/4)</f>
      </c>
      <c r="Z212" s="172">
        <f t="shared" si="9"/>
      </c>
    </row>
    <row r="213" spans="1:26" ht="16.5">
      <c r="A213" s="281">
        <f>IF(Current!A213&lt;&gt;"",Current!A213,"")</f>
      </c>
      <c r="B213" s="69">
        <f>IF($A213="","",(Current!C$9+Current!#REF!)/4)</f>
      </c>
      <c r="C213" s="69">
        <f>IF($A213="","",(Current!D$9+Current!#REF!)/4)</f>
      </c>
      <c r="D213" s="69">
        <f>IF($A213="","",(Current!E$9+Current!#REF!)/4)</f>
      </c>
      <c r="E213" s="69">
        <f>IF($A213="","",(Current!F$9+Current!#REF!)/4)</f>
      </c>
      <c r="F213" s="69">
        <f>IF($A213="","",(Current!G$9+Current!#REF!)/4)</f>
      </c>
      <c r="G213" s="69">
        <f>IF($A213="","",(Current!H$9+Current!#REF!)/4)</f>
      </c>
      <c r="H213" s="69">
        <f>IF($A213="","",(Current!I$9+Current!#REF!)/4)</f>
      </c>
      <c r="I213" s="69">
        <f>IF($A213="","",(Current!J$9+Current!#REF!)/4)</f>
      </c>
      <c r="J213" s="69">
        <f>IF($A213="","",(Current!K$9+Current!#REF!)/4)</f>
      </c>
      <c r="K213" s="69">
        <f>IF($A213="","",(Current!L$9+Current!#REF!)/4)</f>
      </c>
      <c r="L213" s="69">
        <f>IF($A213="","",(Current!M$9+Current!#REF!)/4)</f>
      </c>
      <c r="M213" s="58">
        <f t="shared" si="8"/>
      </c>
      <c r="O213" s="171">
        <f>IF($A213="","",(Reference!B$9+Reference!#REF!)/4)</f>
      </c>
      <c r="P213" s="171">
        <f>IF($A213="","",(Reference!C$9+Reference!#REF!)/4)</f>
      </c>
      <c r="Q213" s="171">
        <f>IF($A213="","",(Reference!D$9+Reference!#REF!)/4)</f>
      </c>
      <c r="R213" s="171">
        <f>IF($A213="","",(Reference!E$9+Reference!#REF!)/4)</f>
      </c>
      <c r="S213" s="171">
        <f>IF($A213="","",(Reference!F$9+Reference!#REF!)/4)</f>
      </c>
      <c r="T213" s="171">
        <f>IF($A213="","",(Reference!G$9+Reference!#REF!)/4)</f>
      </c>
      <c r="U213" s="171">
        <f>IF($A213="","",(Reference!H$9+Reference!#REF!)/4)</f>
      </c>
      <c r="V213" s="171">
        <f>IF($A213="","",(Reference!I$9+Reference!#REF!)/4)</f>
      </c>
      <c r="W213" s="171">
        <f>IF($A213="","",(Reference!J$9+Reference!#REF!)/4)</f>
      </c>
      <c r="X213" s="171">
        <f>IF($A213="","",(Reference!K$9+Reference!#REF!)/4)</f>
      </c>
      <c r="Y213" s="171">
        <f>IF($A213="","",(Reference!L$9+Reference!#REF!)/4)</f>
      </c>
      <c r="Z213" s="172">
        <f t="shared" si="9"/>
      </c>
    </row>
    <row r="214" spans="1:26" ht="16.5">
      <c r="A214" s="281">
        <f>IF(Current!A214&lt;&gt;"",Current!A214,"")</f>
      </c>
      <c r="B214" s="69">
        <f>IF($A214="","",(Current!C$9+Current!#REF!)/4)</f>
      </c>
      <c r="C214" s="69">
        <f>IF($A214="","",(Current!D$9+Current!#REF!)/4)</f>
      </c>
      <c r="D214" s="69">
        <f>IF($A214="","",(Current!E$9+Current!#REF!)/4)</f>
      </c>
      <c r="E214" s="69">
        <f>IF($A214="","",(Current!F$9+Current!#REF!)/4)</f>
      </c>
      <c r="F214" s="69">
        <f>IF($A214="","",(Current!G$9+Current!#REF!)/4)</f>
      </c>
      <c r="G214" s="69">
        <f>IF($A214="","",(Current!H$9+Current!#REF!)/4)</f>
      </c>
      <c r="H214" s="69">
        <f>IF($A214="","",(Current!I$9+Current!#REF!)/4)</f>
      </c>
      <c r="I214" s="69">
        <f>IF($A214="","",(Current!J$9+Current!#REF!)/4)</f>
      </c>
      <c r="J214" s="69">
        <f>IF($A214="","",(Current!K$9+Current!#REF!)/4)</f>
      </c>
      <c r="K214" s="69">
        <f>IF($A214="","",(Current!L$9+Current!#REF!)/4)</f>
      </c>
      <c r="L214" s="69">
        <f>IF($A214="","",(Current!M$9+Current!#REF!)/4)</f>
      </c>
      <c r="M214" s="58">
        <f t="shared" si="8"/>
      </c>
      <c r="O214" s="171">
        <f>IF($A214="","",(Reference!B$9+Reference!#REF!)/4)</f>
      </c>
      <c r="P214" s="171">
        <f>IF($A214="","",(Reference!C$9+Reference!#REF!)/4)</f>
      </c>
      <c r="Q214" s="171">
        <f>IF($A214="","",(Reference!D$9+Reference!#REF!)/4)</f>
      </c>
      <c r="R214" s="171">
        <f>IF($A214="","",(Reference!E$9+Reference!#REF!)/4)</f>
      </c>
      <c r="S214" s="171">
        <f>IF($A214="","",(Reference!F$9+Reference!#REF!)/4)</f>
      </c>
      <c r="T214" s="171">
        <f>IF($A214="","",(Reference!G$9+Reference!#REF!)/4)</f>
      </c>
      <c r="U214" s="171">
        <f>IF($A214="","",(Reference!H$9+Reference!#REF!)/4)</f>
      </c>
      <c r="V214" s="171">
        <f>IF($A214="","",(Reference!I$9+Reference!#REF!)/4)</f>
      </c>
      <c r="W214" s="171">
        <f>IF($A214="","",(Reference!J$9+Reference!#REF!)/4)</f>
      </c>
      <c r="X214" s="171">
        <f>IF($A214="","",(Reference!K$9+Reference!#REF!)/4)</f>
      </c>
      <c r="Y214" s="171">
        <f>IF($A214="","",(Reference!L$9+Reference!#REF!)/4)</f>
      </c>
      <c r="Z214" s="172">
        <f t="shared" si="9"/>
      </c>
    </row>
    <row r="215" spans="1:26" ht="16.5">
      <c r="A215" s="281">
        <f>IF(Current!A215&lt;&gt;"",Current!A215,"")</f>
      </c>
      <c r="B215" s="69">
        <f>IF($A215="","",(Current!C$9+Current!#REF!)/4)</f>
      </c>
      <c r="C215" s="69">
        <f>IF($A215="","",(Current!D$9+Current!#REF!)/4)</f>
      </c>
      <c r="D215" s="69">
        <f>IF($A215="","",(Current!E$9+Current!#REF!)/4)</f>
      </c>
      <c r="E215" s="69">
        <f>IF($A215="","",(Current!F$9+Current!#REF!)/4)</f>
      </c>
      <c r="F215" s="69">
        <f>IF($A215="","",(Current!G$9+Current!#REF!)/4)</f>
      </c>
      <c r="G215" s="69">
        <f>IF($A215="","",(Current!H$9+Current!#REF!)/4)</f>
      </c>
      <c r="H215" s="69">
        <f>IF($A215="","",(Current!I$9+Current!#REF!)/4)</f>
      </c>
      <c r="I215" s="69">
        <f>IF($A215="","",(Current!J$9+Current!#REF!)/4)</f>
      </c>
      <c r="J215" s="69">
        <f>IF($A215="","",(Current!K$9+Current!#REF!)/4)</f>
      </c>
      <c r="K215" s="69">
        <f>IF($A215="","",(Current!L$9+Current!#REF!)/4)</f>
      </c>
      <c r="L215" s="69">
        <f>IF($A215="","",(Current!M$9+Current!#REF!)/4)</f>
      </c>
      <c r="M215" s="58">
        <f t="shared" si="8"/>
      </c>
      <c r="O215" s="171">
        <f>IF($A215="","",(Reference!B$9+Reference!#REF!)/4)</f>
      </c>
      <c r="P215" s="171">
        <f>IF($A215="","",(Reference!C$9+Reference!#REF!)/4)</f>
      </c>
      <c r="Q215" s="171">
        <f>IF($A215="","",(Reference!D$9+Reference!#REF!)/4)</f>
      </c>
      <c r="R215" s="171">
        <f>IF($A215="","",(Reference!E$9+Reference!#REF!)/4)</f>
      </c>
      <c r="S215" s="171">
        <f>IF($A215="","",(Reference!F$9+Reference!#REF!)/4)</f>
      </c>
      <c r="T215" s="171">
        <f>IF($A215="","",(Reference!G$9+Reference!#REF!)/4)</f>
      </c>
      <c r="U215" s="171">
        <f>IF($A215="","",(Reference!H$9+Reference!#REF!)/4)</f>
      </c>
      <c r="V215" s="171">
        <f>IF($A215="","",(Reference!I$9+Reference!#REF!)/4)</f>
      </c>
      <c r="W215" s="171">
        <f>IF($A215="","",(Reference!J$9+Reference!#REF!)/4)</f>
      </c>
      <c r="X215" s="171">
        <f>IF($A215="","",(Reference!K$9+Reference!#REF!)/4)</f>
      </c>
      <c r="Y215" s="171">
        <f>IF($A215="","",(Reference!L$9+Reference!#REF!)/4)</f>
      </c>
      <c r="Z215" s="172">
        <f t="shared" si="9"/>
      </c>
    </row>
    <row r="216" spans="1:26" ht="16.5">
      <c r="A216" s="281">
        <f>IF(Current!A216&lt;&gt;"",Current!A216,"")</f>
      </c>
      <c r="B216" s="69">
        <f>IF($A216="","",(Current!C$9+Current!#REF!)/4)</f>
      </c>
      <c r="C216" s="69">
        <f>IF($A216="","",(Current!D$9+Current!#REF!)/4)</f>
      </c>
      <c r="D216" s="69">
        <f>IF($A216="","",(Current!E$9+Current!#REF!)/4)</f>
      </c>
      <c r="E216" s="69">
        <f>IF($A216="","",(Current!F$9+Current!#REF!)/4)</f>
      </c>
      <c r="F216" s="69">
        <f>IF($A216="","",(Current!G$9+Current!#REF!)/4)</f>
      </c>
      <c r="G216" s="69">
        <f>IF($A216="","",(Current!H$9+Current!#REF!)/4)</f>
      </c>
      <c r="H216" s="69">
        <f>IF($A216="","",(Current!I$9+Current!#REF!)/4)</f>
      </c>
      <c r="I216" s="69">
        <f>IF($A216="","",(Current!J$9+Current!#REF!)/4)</f>
      </c>
      <c r="J216" s="69">
        <f>IF($A216="","",(Current!K$9+Current!#REF!)/4)</f>
      </c>
      <c r="K216" s="69">
        <f>IF($A216="","",(Current!L$9+Current!#REF!)/4)</f>
      </c>
      <c r="L216" s="69">
        <f>IF($A216="","",(Current!M$9+Current!#REF!)/4)</f>
      </c>
      <c r="M216" s="58">
        <f t="shared" si="8"/>
      </c>
      <c r="O216" s="171">
        <f>IF($A216="","",(Reference!B$9+Reference!#REF!)/4)</f>
      </c>
      <c r="P216" s="171">
        <f>IF($A216="","",(Reference!C$9+Reference!#REF!)/4)</f>
      </c>
      <c r="Q216" s="171">
        <f>IF($A216="","",(Reference!D$9+Reference!#REF!)/4)</f>
      </c>
      <c r="R216" s="171">
        <f>IF($A216="","",(Reference!E$9+Reference!#REF!)/4)</f>
      </c>
      <c r="S216" s="171">
        <f>IF($A216="","",(Reference!F$9+Reference!#REF!)/4)</f>
      </c>
      <c r="T216" s="171">
        <f>IF($A216="","",(Reference!G$9+Reference!#REF!)/4)</f>
      </c>
      <c r="U216" s="171">
        <f>IF($A216="","",(Reference!H$9+Reference!#REF!)/4)</f>
      </c>
      <c r="V216" s="171">
        <f>IF($A216="","",(Reference!I$9+Reference!#REF!)/4)</f>
      </c>
      <c r="W216" s="171">
        <f>IF($A216="","",(Reference!J$9+Reference!#REF!)/4)</f>
      </c>
      <c r="X216" s="171">
        <f>IF($A216="","",(Reference!K$9+Reference!#REF!)/4)</f>
      </c>
      <c r="Y216" s="171">
        <f>IF($A216="","",(Reference!L$9+Reference!#REF!)/4)</f>
      </c>
      <c r="Z216" s="172">
        <f t="shared" si="9"/>
      </c>
    </row>
    <row r="217" spans="1:26" ht="16.5">
      <c r="A217" s="281">
        <f>IF(Current!A217&lt;&gt;"",Current!A217,"")</f>
      </c>
      <c r="B217" s="69">
        <f>IF($A217="","",(Current!C$9+Current!#REF!)/4)</f>
      </c>
      <c r="C217" s="69">
        <f>IF($A217="","",(Current!D$9+Current!#REF!)/4)</f>
      </c>
      <c r="D217" s="69">
        <f>IF($A217="","",(Current!E$9+Current!#REF!)/4)</f>
      </c>
      <c r="E217" s="69">
        <f>IF($A217="","",(Current!F$9+Current!#REF!)/4)</f>
      </c>
      <c r="F217" s="69">
        <f>IF($A217="","",(Current!G$9+Current!#REF!)/4)</f>
      </c>
      <c r="G217" s="69">
        <f>IF($A217="","",(Current!H$9+Current!#REF!)/4)</f>
      </c>
      <c r="H217" s="69">
        <f>IF($A217="","",(Current!I$9+Current!#REF!)/4)</f>
      </c>
      <c r="I217" s="69">
        <f>IF($A217="","",(Current!J$9+Current!#REF!)/4)</f>
      </c>
      <c r="J217" s="69">
        <f>IF($A217="","",(Current!K$9+Current!#REF!)/4)</f>
      </c>
      <c r="K217" s="69">
        <f>IF($A217="","",(Current!L$9+Current!#REF!)/4)</f>
      </c>
      <c r="L217" s="69">
        <f>IF($A217="","",(Current!M$9+Current!#REF!)/4)</f>
      </c>
      <c r="M217" s="58">
        <f t="shared" si="8"/>
      </c>
      <c r="O217" s="171">
        <f>IF($A217="","",(Reference!B$9+Reference!#REF!)/4)</f>
      </c>
      <c r="P217" s="171">
        <f>IF($A217="","",(Reference!C$9+Reference!#REF!)/4)</f>
      </c>
      <c r="Q217" s="171">
        <f>IF($A217="","",(Reference!D$9+Reference!#REF!)/4)</f>
      </c>
      <c r="R217" s="171">
        <f>IF($A217="","",(Reference!E$9+Reference!#REF!)/4)</f>
      </c>
      <c r="S217" s="171">
        <f>IF($A217="","",(Reference!F$9+Reference!#REF!)/4)</f>
      </c>
      <c r="T217" s="171">
        <f>IF($A217="","",(Reference!G$9+Reference!#REF!)/4)</f>
      </c>
      <c r="U217" s="171">
        <f>IF($A217="","",(Reference!H$9+Reference!#REF!)/4)</f>
      </c>
      <c r="V217" s="171">
        <f>IF($A217="","",(Reference!I$9+Reference!#REF!)/4)</f>
      </c>
      <c r="W217" s="171">
        <f>IF($A217="","",(Reference!J$9+Reference!#REF!)/4)</f>
      </c>
      <c r="X217" s="171">
        <f>IF($A217="","",(Reference!K$9+Reference!#REF!)/4)</f>
      </c>
      <c r="Y217" s="171">
        <f>IF($A217="","",(Reference!L$9+Reference!#REF!)/4)</f>
      </c>
      <c r="Z217" s="172">
        <f t="shared" si="9"/>
      </c>
    </row>
    <row r="218" spans="1:26" ht="16.5">
      <c r="A218" s="281">
        <f>IF(Current!A218&lt;&gt;"",Current!A218,"")</f>
      </c>
      <c r="B218" s="69">
        <f>IF($A218="","",(Current!C$9+Current!#REF!)/4)</f>
      </c>
      <c r="C218" s="69">
        <f>IF($A218="","",(Current!D$9+Current!#REF!)/4)</f>
      </c>
      <c r="D218" s="69">
        <f>IF($A218="","",(Current!E$9+Current!#REF!)/4)</f>
      </c>
      <c r="E218" s="69">
        <f>IF($A218="","",(Current!F$9+Current!#REF!)/4)</f>
      </c>
      <c r="F218" s="69">
        <f>IF($A218="","",(Current!G$9+Current!#REF!)/4)</f>
      </c>
      <c r="G218" s="69">
        <f>IF($A218="","",(Current!H$9+Current!#REF!)/4)</f>
      </c>
      <c r="H218" s="69">
        <f>IF($A218="","",(Current!I$9+Current!#REF!)/4)</f>
      </c>
      <c r="I218" s="69">
        <f>IF($A218="","",(Current!J$9+Current!#REF!)/4)</f>
      </c>
      <c r="J218" s="69">
        <f>IF($A218="","",(Current!K$9+Current!#REF!)/4)</f>
      </c>
      <c r="K218" s="69">
        <f>IF($A218="","",(Current!L$9+Current!#REF!)/4)</f>
      </c>
      <c r="L218" s="69">
        <f>IF($A218="","",(Current!M$9+Current!#REF!)/4)</f>
      </c>
      <c r="M218" s="58">
        <f t="shared" si="8"/>
      </c>
      <c r="O218" s="171">
        <f>IF($A218="","",(Reference!B$9+Reference!#REF!)/4)</f>
      </c>
      <c r="P218" s="171">
        <f>IF($A218="","",(Reference!C$9+Reference!#REF!)/4)</f>
      </c>
      <c r="Q218" s="171">
        <f>IF($A218="","",(Reference!D$9+Reference!#REF!)/4)</f>
      </c>
      <c r="R218" s="171">
        <f>IF($A218="","",(Reference!E$9+Reference!#REF!)/4)</f>
      </c>
      <c r="S218" s="171">
        <f>IF($A218="","",(Reference!F$9+Reference!#REF!)/4)</f>
      </c>
      <c r="T218" s="171">
        <f>IF($A218="","",(Reference!G$9+Reference!#REF!)/4)</f>
      </c>
      <c r="U218" s="171">
        <f>IF($A218="","",(Reference!H$9+Reference!#REF!)/4)</f>
      </c>
      <c r="V218" s="171">
        <f>IF($A218="","",(Reference!I$9+Reference!#REF!)/4)</f>
      </c>
      <c r="W218" s="171">
        <f>IF($A218="","",(Reference!J$9+Reference!#REF!)/4)</f>
      </c>
      <c r="X218" s="171">
        <f>IF($A218="","",(Reference!K$9+Reference!#REF!)/4)</f>
      </c>
      <c r="Y218" s="171">
        <f>IF($A218="","",(Reference!L$9+Reference!#REF!)/4)</f>
      </c>
      <c r="Z218" s="172">
        <f t="shared" si="9"/>
      </c>
    </row>
    <row r="219" spans="1:26" ht="16.5">
      <c r="A219" s="281">
        <f>IF(Current!A219&lt;&gt;"",Current!A219,"")</f>
      </c>
      <c r="B219" s="69">
        <f>IF($A219="","",(Current!C$9+Current!#REF!)/4)</f>
      </c>
      <c r="C219" s="69">
        <f>IF($A219="","",(Current!D$9+Current!#REF!)/4)</f>
      </c>
      <c r="D219" s="69">
        <f>IF($A219="","",(Current!E$9+Current!#REF!)/4)</f>
      </c>
      <c r="E219" s="69">
        <f>IF($A219="","",(Current!F$9+Current!#REF!)/4)</f>
      </c>
      <c r="F219" s="69">
        <f>IF($A219="","",(Current!G$9+Current!#REF!)/4)</f>
      </c>
      <c r="G219" s="69">
        <f>IF($A219="","",(Current!H$9+Current!#REF!)/4)</f>
      </c>
      <c r="H219" s="69">
        <f>IF($A219="","",(Current!I$9+Current!#REF!)/4)</f>
      </c>
      <c r="I219" s="69">
        <f>IF($A219="","",(Current!J$9+Current!#REF!)/4)</f>
      </c>
      <c r="J219" s="69">
        <f>IF($A219="","",(Current!K$9+Current!#REF!)/4)</f>
      </c>
      <c r="K219" s="69">
        <f>IF($A219="","",(Current!L$9+Current!#REF!)/4)</f>
      </c>
      <c r="L219" s="69">
        <f>IF($A219="","",(Current!M$9+Current!#REF!)/4)</f>
      </c>
      <c r="M219" s="58">
        <f t="shared" si="8"/>
      </c>
      <c r="O219" s="171">
        <f>IF($A219="","",(Reference!B$9+Reference!#REF!)/4)</f>
      </c>
      <c r="P219" s="171">
        <f>IF($A219="","",(Reference!C$9+Reference!#REF!)/4)</f>
      </c>
      <c r="Q219" s="171">
        <f>IF($A219="","",(Reference!D$9+Reference!#REF!)/4)</f>
      </c>
      <c r="R219" s="171">
        <f>IF($A219="","",(Reference!E$9+Reference!#REF!)/4)</f>
      </c>
      <c r="S219" s="171">
        <f>IF($A219="","",(Reference!F$9+Reference!#REF!)/4)</f>
      </c>
      <c r="T219" s="171">
        <f>IF($A219="","",(Reference!G$9+Reference!#REF!)/4)</f>
      </c>
      <c r="U219" s="171">
        <f>IF($A219="","",(Reference!H$9+Reference!#REF!)/4)</f>
      </c>
      <c r="V219" s="171">
        <f>IF($A219="","",(Reference!I$9+Reference!#REF!)/4)</f>
      </c>
      <c r="W219" s="171">
        <f>IF($A219="","",(Reference!J$9+Reference!#REF!)/4)</f>
      </c>
      <c r="X219" s="171">
        <f>IF($A219="","",(Reference!K$9+Reference!#REF!)/4)</f>
      </c>
      <c r="Y219" s="171">
        <f>IF($A219="","",(Reference!L$9+Reference!#REF!)/4)</f>
      </c>
      <c r="Z219" s="172">
        <f t="shared" si="9"/>
      </c>
    </row>
    <row r="220" spans="1:26" ht="16.5">
      <c r="A220" s="281">
        <f>IF(Current!A220&lt;&gt;"",Current!A220,"")</f>
      </c>
      <c r="B220" s="69">
        <f>IF($A220="","",(Current!C$9+Current!#REF!)/4)</f>
      </c>
      <c r="C220" s="69">
        <f>IF($A220="","",(Current!D$9+Current!#REF!)/4)</f>
      </c>
      <c r="D220" s="69">
        <f>IF($A220="","",(Current!E$9+Current!#REF!)/4)</f>
      </c>
      <c r="E220" s="69">
        <f>IF($A220="","",(Current!F$9+Current!#REF!)/4)</f>
      </c>
      <c r="F220" s="69">
        <f>IF($A220="","",(Current!G$9+Current!#REF!)/4)</f>
      </c>
      <c r="G220" s="69">
        <f>IF($A220="","",(Current!H$9+Current!#REF!)/4)</f>
      </c>
      <c r="H220" s="69">
        <f>IF($A220="","",(Current!I$9+Current!#REF!)/4)</f>
      </c>
      <c r="I220" s="69">
        <f>IF($A220="","",(Current!J$9+Current!#REF!)/4)</f>
      </c>
      <c r="J220" s="69">
        <f>IF($A220="","",(Current!K$9+Current!#REF!)/4)</f>
      </c>
      <c r="K220" s="69">
        <f>IF($A220="","",(Current!L$9+Current!#REF!)/4)</f>
      </c>
      <c r="L220" s="69">
        <f>IF($A220="","",(Current!M$9+Current!#REF!)/4)</f>
      </c>
      <c r="M220" s="58">
        <f t="shared" si="8"/>
      </c>
      <c r="O220" s="171">
        <f>IF($A220="","",(Reference!B$9+Reference!#REF!)/4)</f>
      </c>
      <c r="P220" s="171">
        <f>IF($A220="","",(Reference!C$9+Reference!#REF!)/4)</f>
      </c>
      <c r="Q220" s="171">
        <f>IF($A220="","",(Reference!D$9+Reference!#REF!)/4)</f>
      </c>
      <c r="R220" s="171">
        <f>IF($A220="","",(Reference!E$9+Reference!#REF!)/4)</f>
      </c>
      <c r="S220" s="171">
        <f>IF($A220="","",(Reference!F$9+Reference!#REF!)/4)</f>
      </c>
      <c r="T220" s="171">
        <f>IF($A220="","",(Reference!G$9+Reference!#REF!)/4)</f>
      </c>
      <c r="U220" s="171">
        <f>IF($A220="","",(Reference!H$9+Reference!#REF!)/4)</f>
      </c>
      <c r="V220" s="171">
        <f>IF($A220="","",(Reference!I$9+Reference!#REF!)/4)</f>
      </c>
      <c r="W220" s="171">
        <f>IF($A220="","",(Reference!J$9+Reference!#REF!)/4)</f>
      </c>
      <c r="X220" s="171">
        <f>IF($A220="","",(Reference!K$9+Reference!#REF!)/4)</f>
      </c>
      <c r="Y220" s="171">
        <f>IF($A220="","",(Reference!L$9+Reference!#REF!)/4)</f>
      </c>
      <c r="Z220" s="172">
        <f t="shared" si="9"/>
      </c>
    </row>
    <row r="221" spans="1:26" ht="16.5">
      <c r="A221" s="281">
        <f>IF(Current!A221&lt;&gt;"",Current!A221,"")</f>
      </c>
      <c r="B221" s="69">
        <f>IF($A221="","",(Current!C$9+Current!#REF!)/4)</f>
      </c>
      <c r="C221" s="69">
        <f>IF($A221="","",(Current!D$9+Current!#REF!)/4)</f>
      </c>
      <c r="D221" s="69">
        <f>IF($A221="","",(Current!E$9+Current!#REF!)/4)</f>
      </c>
      <c r="E221" s="69">
        <f>IF($A221="","",(Current!F$9+Current!#REF!)/4)</f>
      </c>
      <c r="F221" s="69">
        <f>IF($A221="","",(Current!G$9+Current!#REF!)/4)</f>
      </c>
      <c r="G221" s="69">
        <f>IF($A221="","",(Current!H$9+Current!#REF!)/4)</f>
      </c>
      <c r="H221" s="69">
        <f>IF($A221="","",(Current!I$9+Current!#REF!)/4)</f>
      </c>
      <c r="I221" s="69">
        <f>IF($A221="","",(Current!J$9+Current!#REF!)/4)</f>
      </c>
      <c r="J221" s="69">
        <f>IF($A221="","",(Current!K$9+Current!#REF!)/4)</f>
      </c>
      <c r="K221" s="69">
        <f>IF($A221="","",(Current!L$9+Current!#REF!)/4)</f>
      </c>
      <c r="L221" s="69">
        <f>IF($A221="","",(Current!M$9+Current!#REF!)/4)</f>
      </c>
      <c r="M221" s="58">
        <f t="shared" si="8"/>
      </c>
      <c r="O221" s="171">
        <f>IF($A221="","",(Reference!B$9+Reference!#REF!)/4)</f>
      </c>
      <c r="P221" s="171">
        <f>IF($A221="","",(Reference!C$9+Reference!#REF!)/4)</f>
      </c>
      <c r="Q221" s="171">
        <f>IF($A221="","",(Reference!D$9+Reference!#REF!)/4)</f>
      </c>
      <c r="R221" s="171">
        <f>IF($A221="","",(Reference!E$9+Reference!#REF!)/4)</f>
      </c>
      <c r="S221" s="171">
        <f>IF($A221="","",(Reference!F$9+Reference!#REF!)/4)</f>
      </c>
      <c r="T221" s="171">
        <f>IF($A221="","",(Reference!G$9+Reference!#REF!)/4)</f>
      </c>
      <c r="U221" s="171">
        <f>IF($A221="","",(Reference!H$9+Reference!#REF!)/4)</f>
      </c>
      <c r="V221" s="171">
        <f>IF($A221="","",(Reference!I$9+Reference!#REF!)/4)</f>
      </c>
      <c r="W221" s="171">
        <f>IF($A221="","",(Reference!J$9+Reference!#REF!)/4)</f>
      </c>
      <c r="X221" s="171">
        <f>IF($A221="","",(Reference!K$9+Reference!#REF!)/4)</f>
      </c>
      <c r="Y221" s="171">
        <f>IF($A221="","",(Reference!L$9+Reference!#REF!)/4)</f>
      </c>
      <c r="Z221" s="172">
        <f t="shared" si="9"/>
      </c>
    </row>
    <row r="222" spans="1:26" ht="16.5">
      <c r="A222" s="281">
        <f>IF(Current!A222&lt;&gt;"",Current!A222,"")</f>
      </c>
      <c r="B222" s="69">
        <f>IF($A222="","",(Current!C$9+Current!#REF!)/4)</f>
      </c>
      <c r="C222" s="69">
        <f>IF($A222="","",(Current!D$9+Current!#REF!)/4)</f>
      </c>
      <c r="D222" s="69">
        <f>IF($A222="","",(Current!E$9+Current!#REF!)/4)</f>
      </c>
      <c r="E222" s="69">
        <f>IF($A222="","",(Current!F$9+Current!#REF!)/4)</f>
      </c>
      <c r="F222" s="69">
        <f>IF($A222="","",(Current!G$9+Current!#REF!)/4)</f>
      </c>
      <c r="G222" s="69">
        <f>IF($A222="","",(Current!H$9+Current!#REF!)/4)</f>
      </c>
      <c r="H222" s="69">
        <f>IF($A222="","",(Current!I$9+Current!#REF!)/4)</f>
      </c>
      <c r="I222" s="69">
        <f>IF($A222="","",(Current!J$9+Current!#REF!)/4)</f>
      </c>
      <c r="J222" s="69">
        <f>IF($A222="","",(Current!K$9+Current!#REF!)/4)</f>
      </c>
      <c r="K222" s="69">
        <f>IF($A222="","",(Current!L$9+Current!#REF!)/4)</f>
      </c>
      <c r="L222" s="69">
        <f>IF($A222="","",(Current!M$9+Current!#REF!)/4)</f>
      </c>
      <c r="M222" s="58">
        <f t="shared" si="8"/>
      </c>
      <c r="O222" s="171">
        <f>IF($A222="","",(Reference!B$9+Reference!#REF!)/4)</f>
      </c>
      <c r="P222" s="171">
        <f>IF($A222="","",(Reference!C$9+Reference!#REF!)/4)</f>
      </c>
      <c r="Q222" s="171">
        <f>IF($A222="","",(Reference!D$9+Reference!#REF!)/4)</f>
      </c>
      <c r="R222" s="171">
        <f>IF($A222="","",(Reference!E$9+Reference!#REF!)/4)</f>
      </c>
      <c r="S222" s="171">
        <f>IF($A222="","",(Reference!F$9+Reference!#REF!)/4)</f>
      </c>
      <c r="T222" s="171">
        <f>IF($A222="","",(Reference!G$9+Reference!#REF!)/4)</f>
      </c>
      <c r="U222" s="171">
        <f>IF($A222="","",(Reference!H$9+Reference!#REF!)/4)</f>
      </c>
      <c r="V222" s="171">
        <f>IF($A222="","",(Reference!I$9+Reference!#REF!)/4)</f>
      </c>
      <c r="W222" s="171">
        <f>IF($A222="","",(Reference!J$9+Reference!#REF!)/4)</f>
      </c>
      <c r="X222" s="171">
        <f>IF($A222="","",(Reference!K$9+Reference!#REF!)/4)</f>
      </c>
      <c r="Y222" s="171">
        <f>IF($A222="","",(Reference!L$9+Reference!#REF!)/4)</f>
      </c>
      <c r="Z222" s="172">
        <f t="shared" si="9"/>
      </c>
    </row>
    <row r="223" spans="1:26" ht="16.5">
      <c r="A223" s="281">
        <f>IF(Current!A223&lt;&gt;"",Current!A223,"")</f>
      </c>
      <c r="B223" s="69">
        <f>IF($A223="","",(Current!C$9+Current!#REF!)/4)</f>
      </c>
      <c r="C223" s="69">
        <f>IF($A223="","",(Current!D$9+Current!#REF!)/4)</f>
      </c>
      <c r="D223" s="69">
        <f>IF($A223="","",(Current!E$9+Current!#REF!)/4)</f>
      </c>
      <c r="E223" s="69">
        <f>IF($A223="","",(Current!F$9+Current!#REF!)/4)</f>
      </c>
      <c r="F223" s="69">
        <f>IF($A223="","",(Current!G$9+Current!#REF!)/4)</f>
      </c>
      <c r="G223" s="69">
        <f>IF($A223="","",(Current!H$9+Current!#REF!)/4)</f>
      </c>
      <c r="H223" s="69">
        <f>IF($A223="","",(Current!I$9+Current!#REF!)/4)</f>
      </c>
      <c r="I223" s="69">
        <f>IF($A223="","",(Current!J$9+Current!#REF!)/4)</f>
      </c>
      <c r="J223" s="69">
        <f>IF($A223="","",(Current!K$9+Current!#REF!)/4)</f>
      </c>
      <c r="K223" s="69">
        <f>IF($A223="","",(Current!L$9+Current!#REF!)/4)</f>
      </c>
      <c r="L223" s="69">
        <f>IF($A223="","",(Current!M$9+Current!#REF!)/4)</f>
      </c>
      <c r="M223" s="58">
        <f t="shared" si="8"/>
      </c>
      <c r="O223" s="171">
        <f>IF($A223="","",(Reference!B$9+Reference!#REF!)/4)</f>
      </c>
      <c r="P223" s="171">
        <f>IF($A223="","",(Reference!C$9+Reference!#REF!)/4)</f>
      </c>
      <c r="Q223" s="171">
        <f>IF($A223="","",(Reference!D$9+Reference!#REF!)/4)</f>
      </c>
      <c r="R223" s="171">
        <f>IF($A223="","",(Reference!E$9+Reference!#REF!)/4)</f>
      </c>
      <c r="S223" s="171">
        <f>IF($A223="","",(Reference!F$9+Reference!#REF!)/4)</f>
      </c>
      <c r="T223" s="171">
        <f>IF($A223="","",(Reference!G$9+Reference!#REF!)/4)</f>
      </c>
      <c r="U223" s="171">
        <f>IF($A223="","",(Reference!H$9+Reference!#REF!)/4)</f>
      </c>
      <c r="V223" s="171">
        <f>IF($A223="","",(Reference!I$9+Reference!#REF!)/4)</f>
      </c>
      <c r="W223" s="171">
        <f>IF($A223="","",(Reference!J$9+Reference!#REF!)/4)</f>
      </c>
      <c r="X223" s="171">
        <f>IF($A223="","",(Reference!K$9+Reference!#REF!)/4)</f>
      </c>
      <c r="Y223" s="171">
        <f>IF($A223="","",(Reference!L$9+Reference!#REF!)/4)</f>
      </c>
      <c r="Z223" s="172">
        <f t="shared" si="9"/>
      </c>
    </row>
    <row r="224" spans="1:26" ht="16.5">
      <c r="A224" s="281">
        <f>IF(Current!A224&lt;&gt;"",Current!A224,"")</f>
      </c>
      <c r="B224" s="69">
        <f>IF($A224="","",(Current!C$9+Current!#REF!)/4)</f>
      </c>
      <c r="C224" s="69">
        <f>IF($A224="","",(Current!D$9+Current!#REF!)/4)</f>
      </c>
      <c r="D224" s="69">
        <f>IF($A224="","",(Current!E$9+Current!#REF!)/4)</f>
      </c>
      <c r="E224" s="69">
        <f>IF($A224="","",(Current!F$9+Current!#REF!)/4)</f>
      </c>
      <c r="F224" s="69">
        <f>IF($A224="","",(Current!G$9+Current!#REF!)/4)</f>
      </c>
      <c r="G224" s="69">
        <f>IF($A224="","",(Current!H$9+Current!#REF!)/4)</f>
      </c>
      <c r="H224" s="69">
        <f>IF($A224="","",(Current!I$9+Current!#REF!)/4)</f>
      </c>
      <c r="I224" s="69">
        <f>IF($A224="","",(Current!J$9+Current!#REF!)/4)</f>
      </c>
      <c r="J224" s="69">
        <f>IF($A224="","",(Current!K$9+Current!#REF!)/4)</f>
      </c>
      <c r="K224" s="69">
        <f>IF($A224="","",(Current!L$9+Current!#REF!)/4)</f>
      </c>
      <c r="L224" s="69">
        <f>IF($A224="","",(Current!M$9+Current!#REF!)/4)</f>
      </c>
      <c r="M224" s="58">
        <f t="shared" si="8"/>
      </c>
      <c r="O224" s="171">
        <f>IF($A224="","",(Reference!B$9+Reference!#REF!)/4)</f>
      </c>
      <c r="P224" s="171">
        <f>IF($A224="","",(Reference!C$9+Reference!#REF!)/4)</f>
      </c>
      <c r="Q224" s="171">
        <f>IF($A224="","",(Reference!D$9+Reference!#REF!)/4)</f>
      </c>
      <c r="R224" s="171">
        <f>IF($A224="","",(Reference!E$9+Reference!#REF!)/4)</f>
      </c>
      <c r="S224" s="171">
        <f>IF($A224="","",(Reference!F$9+Reference!#REF!)/4)</f>
      </c>
      <c r="T224" s="171">
        <f>IF($A224="","",(Reference!G$9+Reference!#REF!)/4)</f>
      </c>
      <c r="U224" s="171">
        <f>IF($A224="","",(Reference!H$9+Reference!#REF!)/4)</f>
      </c>
      <c r="V224" s="171">
        <f>IF($A224="","",(Reference!I$9+Reference!#REF!)/4)</f>
      </c>
      <c r="W224" s="171">
        <f>IF($A224="","",(Reference!J$9+Reference!#REF!)/4)</f>
      </c>
      <c r="X224" s="171">
        <f>IF($A224="","",(Reference!K$9+Reference!#REF!)/4)</f>
      </c>
      <c r="Y224" s="171">
        <f>IF($A224="","",(Reference!L$9+Reference!#REF!)/4)</f>
      </c>
      <c r="Z224" s="172">
        <f t="shared" si="9"/>
      </c>
    </row>
    <row r="225" spans="1:26" ht="16.5">
      <c r="A225" s="281">
        <f>IF(Current!A225&lt;&gt;"",Current!A225,"")</f>
      </c>
      <c r="B225" s="69">
        <f>IF($A225="","",(Current!C$9+Current!#REF!)/4)</f>
      </c>
      <c r="C225" s="69">
        <f>IF($A225="","",(Current!D$9+Current!#REF!)/4)</f>
      </c>
      <c r="D225" s="69">
        <f>IF($A225="","",(Current!E$9+Current!#REF!)/4)</f>
      </c>
      <c r="E225" s="69">
        <f>IF($A225="","",(Current!F$9+Current!#REF!)/4)</f>
      </c>
      <c r="F225" s="69">
        <f>IF($A225="","",(Current!G$9+Current!#REF!)/4)</f>
      </c>
      <c r="G225" s="69">
        <f>IF($A225="","",(Current!H$9+Current!#REF!)/4)</f>
      </c>
      <c r="H225" s="69">
        <f>IF($A225="","",(Current!I$9+Current!#REF!)/4)</f>
      </c>
      <c r="I225" s="69">
        <f>IF($A225="","",(Current!J$9+Current!#REF!)/4)</f>
      </c>
      <c r="J225" s="69">
        <f>IF($A225="","",(Current!K$9+Current!#REF!)/4)</f>
      </c>
      <c r="K225" s="69">
        <f>IF($A225="","",(Current!L$9+Current!#REF!)/4)</f>
      </c>
      <c r="L225" s="69">
        <f>IF($A225="","",(Current!M$9+Current!#REF!)/4)</f>
      </c>
      <c r="M225" s="58">
        <f aca="true" t="shared" si="10" ref="M225:M267">IF(COUNT(B225:L225)&gt;0,SUM(B225:L225)/COUNT(B225:L225),"")</f>
      </c>
      <c r="O225" s="171">
        <f>IF($A225="","",(Reference!B$9+Reference!#REF!)/4)</f>
      </c>
      <c r="P225" s="171">
        <f>IF($A225="","",(Reference!C$9+Reference!#REF!)/4)</f>
      </c>
      <c r="Q225" s="171">
        <f>IF($A225="","",(Reference!D$9+Reference!#REF!)/4)</f>
      </c>
      <c r="R225" s="171">
        <f>IF($A225="","",(Reference!E$9+Reference!#REF!)/4)</f>
      </c>
      <c r="S225" s="171">
        <f>IF($A225="","",(Reference!F$9+Reference!#REF!)/4)</f>
      </c>
      <c r="T225" s="171">
        <f>IF($A225="","",(Reference!G$9+Reference!#REF!)/4)</f>
      </c>
      <c r="U225" s="171">
        <f>IF($A225="","",(Reference!H$9+Reference!#REF!)/4)</f>
      </c>
      <c r="V225" s="171">
        <f>IF($A225="","",(Reference!I$9+Reference!#REF!)/4)</f>
      </c>
      <c r="W225" s="171">
        <f>IF($A225="","",(Reference!J$9+Reference!#REF!)/4)</f>
      </c>
      <c r="X225" s="171">
        <f>IF($A225="","",(Reference!K$9+Reference!#REF!)/4)</f>
      </c>
      <c r="Y225" s="171">
        <f>IF($A225="","",(Reference!L$9+Reference!#REF!)/4)</f>
      </c>
      <c r="Z225" s="172">
        <f aca="true" t="shared" si="11" ref="Z225:Z267">IF(COUNT(O225:Y225)&gt;0,SUM(O225:Y225)/COUNT(O225:Y225),"")</f>
      </c>
    </row>
    <row r="226" spans="1:26" ht="16.5">
      <c r="A226" s="281">
        <f>IF(Current!A226&lt;&gt;"",Current!A226,"")</f>
      </c>
      <c r="B226" s="69">
        <f>IF($A226="","",(Current!C$9+Current!#REF!)/4)</f>
      </c>
      <c r="C226" s="69">
        <f>IF($A226="","",(Current!D$9+Current!#REF!)/4)</f>
      </c>
      <c r="D226" s="69">
        <f>IF($A226="","",(Current!E$9+Current!#REF!)/4)</f>
      </c>
      <c r="E226" s="69">
        <f>IF($A226="","",(Current!F$9+Current!#REF!)/4)</f>
      </c>
      <c r="F226" s="69">
        <f>IF($A226="","",(Current!G$9+Current!#REF!)/4)</f>
      </c>
      <c r="G226" s="69">
        <f>IF($A226="","",(Current!H$9+Current!#REF!)/4)</f>
      </c>
      <c r="H226" s="69">
        <f>IF($A226="","",(Current!I$9+Current!#REF!)/4)</f>
      </c>
      <c r="I226" s="69">
        <f>IF($A226="","",(Current!J$9+Current!#REF!)/4)</f>
      </c>
      <c r="J226" s="69">
        <f>IF($A226="","",(Current!K$9+Current!#REF!)/4)</f>
      </c>
      <c r="K226" s="69">
        <f>IF($A226="","",(Current!L$9+Current!#REF!)/4)</f>
      </c>
      <c r="L226" s="69">
        <f>IF($A226="","",(Current!M$9+Current!#REF!)/4)</f>
      </c>
      <c r="M226" s="58">
        <f t="shared" si="10"/>
      </c>
      <c r="O226" s="171">
        <f>IF($A226="","",(Reference!B$9+Reference!#REF!)/4)</f>
      </c>
      <c r="P226" s="171">
        <f>IF($A226="","",(Reference!C$9+Reference!#REF!)/4)</f>
      </c>
      <c r="Q226" s="171">
        <f>IF($A226="","",(Reference!D$9+Reference!#REF!)/4)</f>
      </c>
      <c r="R226" s="171">
        <f>IF($A226="","",(Reference!E$9+Reference!#REF!)/4)</f>
      </c>
      <c r="S226" s="171">
        <f>IF($A226="","",(Reference!F$9+Reference!#REF!)/4)</f>
      </c>
      <c r="T226" s="171">
        <f>IF($A226="","",(Reference!G$9+Reference!#REF!)/4)</f>
      </c>
      <c r="U226" s="171">
        <f>IF($A226="","",(Reference!H$9+Reference!#REF!)/4)</f>
      </c>
      <c r="V226" s="171">
        <f>IF($A226="","",(Reference!I$9+Reference!#REF!)/4)</f>
      </c>
      <c r="W226" s="171">
        <f>IF($A226="","",(Reference!J$9+Reference!#REF!)/4)</f>
      </c>
      <c r="X226" s="171">
        <f>IF($A226="","",(Reference!K$9+Reference!#REF!)/4)</f>
      </c>
      <c r="Y226" s="171">
        <f>IF($A226="","",(Reference!L$9+Reference!#REF!)/4)</f>
      </c>
      <c r="Z226" s="172">
        <f t="shared" si="11"/>
      </c>
    </row>
    <row r="227" spans="1:26" ht="16.5">
      <c r="A227" s="281">
        <f>IF(Current!A227&lt;&gt;"",Current!A227,"")</f>
      </c>
      <c r="B227" s="69">
        <f>IF($A227="","",(Current!C$9+Current!#REF!)/4)</f>
      </c>
      <c r="C227" s="69">
        <f>IF($A227="","",(Current!D$9+Current!#REF!)/4)</f>
      </c>
      <c r="D227" s="69">
        <f>IF($A227="","",(Current!E$9+Current!#REF!)/4)</f>
      </c>
      <c r="E227" s="69">
        <f>IF($A227="","",(Current!F$9+Current!#REF!)/4)</f>
      </c>
      <c r="F227" s="69">
        <f>IF($A227="","",(Current!G$9+Current!#REF!)/4)</f>
      </c>
      <c r="G227" s="69">
        <f>IF($A227="","",(Current!H$9+Current!#REF!)/4)</f>
      </c>
      <c r="H227" s="69">
        <f>IF($A227="","",(Current!I$9+Current!#REF!)/4)</f>
      </c>
      <c r="I227" s="69">
        <f>IF($A227="","",(Current!J$9+Current!#REF!)/4)</f>
      </c>
      <c r="J227" s="69">
        <f>IF($A227="","",(Current!K$9+Current!#REF!)/4)</f>
      </c>
      <c r="K227" s="69">
        <f>IF($A227="","",(Current!L$9+Current!#REF!)/4)</f>
      </c>
      <c r="L227" s="69">
        <f>IF($A227="","",(Current!M$9+Current!#REF!)/4)</f>
      </c>
      <c r="M227" s="58">
        <f t="shared" si="10"/>
      </c>
      <c r="O227" s="171">
        <f>IF($A227="","",(Reference!B$9+Reference!#REF!)/4)</f>
      </c>
      <c r="P227" s="171">
        <f>IF($A227="","",(Reference!C$9+Reference!#REF!)/4)</f>
      </c>
      <c r="Q227" s="171">
        <f>IF($A227="","",(Reference!D$9+Reference!#REF!)/4)</f>
      </c>
      <c r="R227" s="171">
        <f>IF($A227="","",(Reference!E$9+Reference!#REF!)/4)</f>
      </c>
      <c r="S227" s="171">
        <f>IF($A227="","",(Reference!F$9+Reference!#REF!)/4)</f>
      </c>
      <c r="T227" s="171">
        <f>IF($A227="","",(Reference!G$9+Reference!#REF!)/4)</f>
      </c>
      <c r="U227" s="171">
        <f>IF($A227="","",(Reference!H$9+Reference!#REF!)/4)</f>
      </c>
      <c r="V227" s="171">
        <f>IF($A227="","",(Reference!I$9+Reference!#REF!)/4)</f>
      </c>
      <c r="W227" s="171">
        <f>IF($A227="","",(Reference!J$9+Reference!#REF!)/4)</f>
      </c>
      <c r="X227" s="171">
        <f>IF($A227="","",(Reference!K$9+Reference!#REF!)/4)</f>
      </c>
      <c r="Y227" s="171">
        <f>IF($A227="","",(Reference!L$9+Reference!#REF!)/4)</f>
      </c>
      <c r="Z227" s="172">
        <f t="shared" si="11"/>
      </c>
    </row>
    <row r="228" spans="1:26" ht="16.5">
      <c r="A228" s="281">
        <f>IF(Current!A228&lt;&gt;"",Current!A228,"")</f>
      </c>
      <c r="B228" s="69">
        <f>IF($A228="","",(Current!C$9+Current!#REF!)/4)</f>
      </c>
      <c r="C228" s="69">
        <f>IF($A228="","",(Current!D$9+Current!#REF!)/4)</f>
      </c>
      <c r="D228" s="69">
        <f>IF($A228="","",(Current!E$9+Current!#REF!)/4)</f>
      </c>
      <c r="E228" s="69">
        <f>IF($A228="","",(Current!F$9+Current!#REF!)/4)</f>
      </c>
      <c r="F228" s="69">
        <f>IF($A228="","",(Current!G$9+Current!#REF!)/4)</f>
      </c>
      <c r="G228" s="69">
        <f>IF($A228="","",(Current!H$9+Current!#REF!)/4)</f>
      </c>
      <c r="H228" s="69">
        <f>IF($A228="","",(Current!I$9+Current!#REF!)/4)</f>
      </c>
      <c r="I228" s="69">
        <f>IF($A228="","",(Current!J$9+Current!#REF!)/4)</f>
      </c>
      <c r="J228" s="69">
        <f>IF($A228="","",(Current!K$9+Current!#REF!)/4)</f>
      </c>
      <c r="K228" s="69">
        <f>IF($A228="","",(Current!L$9+Current!#REF!)/4)</f>
      </c>
      <c r="L228" s="69">
        <f>IF($A228="","",(Current!M$9+Current!#REF!)/4)</f>
      </c>
      <c r="M228" s="58">
        <f t="shared" si="10"/>
      </c>
      <c r="O228" s="171">
        <f>IF($A228="","",(Reference!B$9+Reference!#REF!)/4)</f>
      </c>
      <c r="P228" s="171">
        <f>IF($A228="","",(Reference!C$9+Reference!#REF!)/4)</f>
      </c>
      <c r="Q228" s="171">
        <f>IF($A228="","",(Reference!D$9+Reference!#REF!)/4)</f>
      </c>
      <c r="R228" s="171">
        <f>IF($A228="","",(Reference!E$9+Reference!#REF!)/4)</f>
      </c>
      <c r="S228" s="171">
        <f>IF($A228="","",(Reference!F$9+Reference!#REF!)/4)</f>
      </c>
      <c r="T228" s="171">
        <f>IF($A228="","",(Reference!G$9+Reference!#REF!)/4)</f>
      </c>
      <c r="U228" s="171">
        <f>IF($A228="","",(Reference!H$9+Reference!#REF!)/4)</f>
      </c>
      <c r="V228" s="171">
        <f>IF($A228="","",(Reference!I$9+Reference!#REF!)/4)</f>
      </c>
      <c r="W228" s="171">
        <f>IF($A228="","",(Reference!J$9+Reference!#REF!)/4)</f>
      </c>
      <c r="X228" s="171">
        <f>IF($A228="","",(Reference!K$9+Reference!#REF!)/4)</f>
      </c>
      <c r="Y228" s="171">
        <f>IF($A228="","",(Reference!L$9+Reference!#REF!)/4)</f>
      </c>
      <c r="Z228" s="172">
        <f t="shared" si="11"/>
      </c>
    </row>
    <row r="229" spans="1:26" ht="16.5">
      <c r="A229" s="281">
        <f>IF(Current!A229&lt;&gt;"",Current!A229,"")</f>
      </c>
      <c r="B229" s="69">
        <f>IF($A229="","",(Current!C$9+Current!#REF!)/4)</f>
      </c>
      <c r="C229" s="69">
        <f>IF($A229="","",(Current!D$9+Current!#REF!)/4)</f>
      </c>
      <c r="D229" s="69">
        <f>IF($A229="","",(Current!E$9+Current!#REF!)/4)</f>
      </c>
      <c r="E229" s="69">
        <f>IF($A229="","",(Current!F$9+Current!#REF!)/4)</f>
      </c>
      <c r="F229" s="69">
        <f>IF($A229="","",(Current!G$9+Current!#REF!)/4)</f>
      </c>
      <c r="G229" s="69">
        <f>IF($A229="","",(Current!H$9+Current!#REF!)/4)</f>
      </c>
      <c r="H229" s="69">
        <f>IF($A229="","",(Current!I$9+Current!#REF!)/4)</f>
      </c>
      <c r="I229" s="69">
        <f>IF($A229="","",(Current!J$9+Current!#REF!)/4)</f>
      </c>
      <c r="J229" s="69">
        <f>IF($A229="","",(Current!K$9+Current!#REF!)/4)</f>
      </c>
      <c r="K229" s="69">
        <f>IF($A229="","",(Current!L$9+Current!#REF!)/4)</f>
      </c>
      <c r="L229" s="69">
        <f>IF($A229="","",(Current!M$9+Current!#REF!)/4)</f>
      </c>
      <c r="M229" s="58">
        <f t="shared" si="10"/>
      </c>
      <c r="O229" s="171">
        <f>IF($A229="","",(Reference!B$9+Reference!#REF!)/4)</f>
      </c>
      <c r="P229" s="171">
        <f>IF($A229="","",(Reference!C$9+Reference!#REF!)/4)</f>
      </c>
      <c r="Q229" s="171">
        <f>IF($A229="","",(Reference!D$9+Reference!#REF!)/4)</f>
      </c>
      <c r="R229" s="171">
        <f>IF($A229="","",(Reference!E$9+Reference!#REF!)/4)</f>
      </c>
      <c r="S229" s="171">
        <f>IF($A229="","",(Reference!F$9+Reference!#REF!)/4)</f>
      </c>
      <c r="T229" s="171">
        <f>IF($A229="","",(Reference!G$9+Reference!#REF!)/4)</f>
      </c>
      <c r="U229" s="171">
        <f>IF($A229="","",(Reference!H$9+Reference!#REF!)/4)</f>
      </c>
      <c r="V229" s="171">
        <f>IF($A229="","",(Reference!I$9+Reference!#REF!)/4)</f>
      </c>
      <c r="W229" s="171">
        <f>IF($A229="","",(Reference!J$9+Reference!#REF!)/4)</f>
      </c>
      <c r="X229" s="171">
        <f>IF($A229="","",(Reference!K$9+Reference!#REF!)/4)</f>
      </c>
      <c r="Y229" s="171">
        <f>IF($A229="","",(Reference!L$9+Reference!#REF!)/4)</f>
      </c>
      <c r="Z229" s="172">
        <f t="shared" si="11"/>
      </c>
    </row>
    <row r="230" spans="1:26" ht="16.5">
      <c r="A230" s="281">
        <f>IF(Current!A230&lt;&gt;"",Current!A230,"")</f>
      </c>
      <c r="B230" s="69">
        <f>IF($A230="","",(Current!C$9+Current!#REF!)/4)</f>
      </c>
      <c r="C230" s="69">
        <f>IF($A230="","",(Current!D$9+Current!#REF!)/4)</f>
      </c>
      <c r="D230" s="69">
        <f>IF($A230="","",(Current!E$9+Current!#REF!)/4)</f>
      </c>
      <c r="E230" s="69">
        <f>IF($A230="","",(Current!F$9+Current!#REF!)/4)</f>
      </c>
      <c r="F230" s="69">
        <f>IF($A230="","",(Current!G$9+Current!#REF!)/4)</f>
      </c>
      <c r="G230" s="69">
        <f>IF($A230="","",(Current!H$9+Current!#REF!)/4)</f>
      </c>
      <c r="H230" s="69">
        <f>IF($A230="","",(Current!I$9+Current!#REF!)/4)</f>
      </c>
      <c r="I230" s="69">
        <f>IF($A230="","",(Current!J$9+Current!#REF!)/4)</f>
      </c>
      <c r="J230" s="69">
        <f>IF($A230="","",(Current!K$9+Current!#REF!)/4)</f>
      </c>
      <c r="K230" s="69">
        <f>IF($A230="","",(Current!L$9+Current!#REF!)/4)</f>
      </c>
      <c r="L230" s="69">
        <f>IF($A230="","",(Current!M$9+Current!#REF!)/4)</f>
      </c>
      <c r="M230" s="58">
        <f t="shared" si="10"/>
      </c>
      <c r="O230" s="171">
        <f>IF($A230="","",(Reference!B$9+Reference!#REF!)/4)</f>
      </c>
      <c r="P230" s="171">
        <f>IF($A230="","",(Reference!C$9+Reference!#REF!)/4)</f>
      </c>
      <c r="Q230" s="171">
        <f>IF($A230="","",(Reference!D$9+Reference!#REF!)/4)</f>
      </c>
      <c r="R230" s="171">
        <f>IF($A230="","",(Reference!E$9+Reference!#REF!)/4)</f>
      </c>
      <c r="S230" s="171">
        <f>IF($A230="","",(Reference!F$9+Reference!#REF!)/4)</f>
      </c>
      <c r="T230" s="171">
        <f>IF($A230="","",(Reference!G$9+Reference!#REF!)/4)</f>
      </c>
      <c r="U230" s="171">
        <f>IF($A230="","",(Reference!H$9+Reference!#REF!)/4)</f>
      </c>
      <c r="V230" s="171">
        <f>IF($A230="","",(Reference!I$9+Reference!#REF!)/4)</f>
      </c>
      <c r="W230" s="171">
        <f>IF($A230="","",(Reference!J$9+Reference!#REF!)/4)</f>
      </c>
      <c r="X230" s="171">
        <f>IF($A230="","",(Reference!K$9+Reference!#REF!)/4)</f>
      </c>
      <c r="Y230" s="171">
        <f>IF($A230="","",(Reference!L$9+Reference!#REF!)/4)</f>
      </c>
      <c r="Z230" s="172">
        <f t="shared" si="11"/>
      </c>
    </row>
    <row r="231" spans="1:26" ht="16.5">
      <c r="A231" s="281">
        <f>IF(Current!A231&lt;&gt;"",Current!A231,"")</f>
      </c>
      <c r="B231" s="69">
        <f>IF($A231="","",(Current!C$9+Current!#REF!)/4)</f>
      </c>
      <c r="C231" s="69">
        <f>IF($A231="","",(Current!D$9+Current!#REF!)/4)</f>
      </c>
      <c r="D231" s="69">
        <f>IF($A231="","",(Current!E$9+Current!#REF!)/4)</f>
      </c>
      <c r="E231" s="69">
        <f>IF($A231="","",(Current!F$9+Current!#REF!)/4)</f>
      </c>
      <c r="F231" s="69">
        <f>IF($A231="","",(Current!G$9+Current!#REF!)/4)</f>
      </c>
      <c r="G231" s="69">
        <f>IF($A231="","",(Current!H$9+Current!#REF!)/4)</f>
      </c>
      <c r="H231" s="69">
        <f>IF($A231="","",(Current!I$9+Current!#REF!)/4)</f>
      </c>
      <c r="I231" s="69">
        <f>IF($A231="","",(Current!J$9+Current!#REF!)/4)</f>
      </c>
      <c r="J231" s="69">
        <f>IF($A231="","",(Current!K$9+Current!#REF!)/4)</f>
      </c>
      <c r="K231" s="69">
        <f>IF($A231="","",(Current!L$9+Current!#REF!)/4)</f>
      </c>
      <c r="L231" s="69">
        <f>IF($A231="","",(Current!M$9+Current!#REF!)/4)</f>
      </c>
      <c r="M231" s="58">
        <f t="shared" si="10"/>
      </c>
      <c r="O231" s="171">
        <f>IF($A231="","",(Reference!B$9+Reference!#REF!)/4)</f>
      </c>
      <c r="P231" s="171">
        <f>IF($A231="","",(Reference!C$9+Reference!#REF!)/4)</f>
      </c>
      <c r="Q231" s="171">
        <f>IF($A231="","",(Reference!D$9+Reference!#REF!)/4)</f>
      </c>
      <c r="R231" s="171">
        <f>IF($A231="","",(Reference!E$9+Reference!#REF!)/4)</f>
      </c>
      <c r="S231" s="171">
        <f>IF($A231="","",(Reference!F$9+Reference!#REF!)/4)</f>
      </c>
      <c r="T231" s="171">
        <f>IF($A231="","",(Reference!G$9+Reference!#REF!)/4)</f>
      </c>
      <c r="U231" s="171">
        <f>IF($A231="","",(Reference!H$9+Reference!#REF!)/4)</f>
      </c>
      <c r="V231" s="171">
        <f>IF($A231="","",(Reference!I$9+Reference!#REF!)/4)</f>
      </c>
      <c r="W231" s="171">
        <f>IF($A231="","",(Reference!J$9+Reference!#REF!)/4)</f>
      </c>
      <c r="X231" s="171">
        <f>IF($A231="","",(Reference!K$9+Reference!#REF!)/4)</f>
      </c>
      <c r="Y231" s="171">
        <f>IF($A231="","",(Reference!L$9+Reference!#REF!)/4)</f>
      </c>
      <c r="Z231" s="172">
        <f t="shared" si="11"/>
      </c>
    </row>
    <row r="232" spans="1:26" ht="16.5">
      <c r="A232" s="281">
        <f>IF(Current!A232&lt;&gt;"",Current!A232,"")</f>
      </c>
      <c r="B232" s="69">
        <f>IF($A232="","",(Current!C$9+Current!#REF!)/4)</f>
      </c>
      <c r="C232" s="69">
        <f>IF($A232="","",(Current!D$9+Current!#REF!)/4)</f>
      </c>
      <c r="D232" s="69">
        <f>IF($A232="","",(Current!E$9+Current!#REF!)/4)</f>
      </c>
      <c r="E232" s="69">
        <f>IF($A232="","",(Current!F$9+Current!#REF!)/4)</f>
      </c>
      <c r="F232" s="69">
        <f>IF($A232="","",(Current!G$9+Current!#REF!)/4)</f>
      </c>
      <c r="G232" s="69">
        <f>IF($A232="","",(Current!H$9+Current!#REF!)/4)</f>
      </c>
      <c r="H232" s="69">
        <f>IF($A232="","",(Current!I$9+Current!#REF!)/4)</f>
      </c>
      <c r="I232" s="69">
        <f>IF($A232="","",(Current!J$9+Current!#REF!)/4)</f>
      </c>
      <c r="J232" s="69">
        <f>IF($A232="","",(Current!K$9+Current!#REF!)/4)</f>
      </c>
      <c r="K232" s="69">
        <f>IF($A232="","",(Current!L$9+Current!#REF!)/4)</f>
      </c>
      <c r="L232" s="69">
        <f>IF($A232="","",(Current!M$9+Current!#REF!)/4)</f>
      </c>
      <c r="M232" s="58">
        <f t="shared" si="10"/>
      </c>
      <c r="O232" s="171">
        <f>IF($A232="","",(Reference!B$9+Reference!#REF!)/4)</f>
      </c>
      <c r="P232" s="171">
        <f>IF($A232="","",(Reference!C$9+Reference!#REF!)/4)</f>
      </c>
      <c r="Q232" s="171">
        <f>IF($A232="","",(Reference!D$9+Reference!#REF!)/4)</f>
      </c>
      <c r="R232" s="171">
        <f>IF($A232="","",(Reference!E$9+Reference!#REF!)/4)</f>
      </c>
      <c r="S232" s="171">
        <f>IF($A232="","",(Reference!F$9+Reference!#REF!)/4)</f>
      </c>
      <c r="T232" s="171">
        <f>IF($A232="","",(Reference!G$9+Reference!#REF!)/4)</f>
      </c>
      <c r="U232" s="171">
        <f>IF($A232="","",(Reference!H$9+Reference!#REF!)/4)</f>
      </c>
      <c r="V232" s="171">
        <f>IF($A232="","",(Reference!I$9+Reference!#REF!)/4)</f>
      </c>
      <c r="W232" s="171">
        <f>IF($A232="","",(Reference!J$9+Reference!#REF!)/4)</f>
      </c>
      <c r="X232" s="171">
        <f>IF($A232="","",(Reference!K$9+Reference!#REF!)/4)</f>
      </c>
      <c r="Y232" s="171">
        <f>IF($A232="","",(Reference!L$9+Reference!#REF!)/4)</f>
      </c>
      <c r="Z232" s="172">
        <f t="shared" si="11"/>
      </c>
    </row>
    <row r="233" spans="1:26" ht="16.5">
      <c r="A233" s="281">
        <f>IF(Current!A233&lt;&gt;"",Current!A233,"")</f>
      </c>
      <c r="B233" s="69">
        <f>IF($A233="","",(Current!C$9+Current!#REF!)/4)</f>
      </c>
      <c r="C233" s="69">
        <f>IF($A233="","",(Current!D$9+Current!#REF!)/4)</f>
      </c>
      <c r="D233" s="69">
        <f>IF($A233="","",(Current!E$9+Current!#REF!)/4)</f>
      </c>
      <c r="E233" s="69">
        <f>IF($A233="","",(Current!F$9+Current!#REF!)/4)</f>
      </c>
      <c r="F233" s="69">
        <f>IF($A233="","",(Current!G$9+Current!#REF!)/4)</f>
      </c>
      <c r="G233" s="69">
        <f>IF($A233="","",(Current!H$9+Current!#REF!)/4)</f>
      </c>
      <c r="H233" s="69">
        <f>IF($A233="","",(Current!I$9+Current!#REF!)/4)</f>
      </c>
      <c r="I233" s="69">
        <f>IF($A233="","",(Current!J$9+Current!#REF!)/4)</f>
      </c>
      <c r="J233" s="69">
        <f>IF($A233="","",(Current!K$9+Current!#REF!)/4)</f>
      </c>
      <c r="K233" s="69">
        <f>IF($A233="","",(Current!L$9+Current!#REF!)/4)</f>
      </c>
      <c r="L233" s="69">
        <f>IF($A233="","",(Current!M$9+Current!#REF!)/4)</f>
      </c>
      <c r="M233" s="58">
        <f t="shared" si="10"/>
      </c>
      <c r="O233" s="171">
        <f>IF($A233="","",(Reference!B$9+Reference!#REF!)/4)</f>
      </c>
      <c r="P233" s="171">
        <f>IF($A233="","",(Reference!C$9+Reference!#REF!)/4)</f>
      </c>
      <c r="Q233" s="171">
        <f>IF($A233="","",(Reference!D$9+Reference!#REF!)/4)</f>
      </c>
      <c r="R233" s="171">
        <f>IF($A233="","",(Reference!E$9+Reference!#REF!)/4)</f>
      </c>
      <c r="S233" s="171">
        <f>IF($A233="","",(Reference!F$9+Reference!#REF!)/4)</f>
      </c>
      <c r="T233" s="171">
        <f>IF($A233="","",(Reference!G$9+Reference!#REF!)/4)</f>
      </c>
      <c r="U233" s="171">
        <f>IF($A233="","",(Reference!H$9+Reference!#REF!)/4)</f>
      </c>
      <c r="V233" s="171">
        <f>IF($A233="","",(Reference!I$9+Reference!#REF!)/4)</f>
      </c>
      <c r="W233" s="171">
        <f>IF($A233="","",(Reference!J$9+Reference!#REF!)/4)</f>
      </c>
      <c r="X233" s="171">
        <f>IF($A233="","",(Reference!K$9+Reference!#REF!)/4)</f>
      </c>
      <c r="Y233" s="171">
        <f>IF($A233="","",(Reference!L$9+Reference!#REF!)/4)</f>
      </c>
      <c r="Z233" s="172">
        <f t="shared" si="11"/>
      </c>
    </row>
    <row r="234" spans="1:26" ht="16.5">
      <c r="A234" s="281">
        <f>IF(Current!A234&lt;&gt;"",Current!A234,"")</f>
      </c>
      <c r="B234" s="69">
        <f>IF($A234="","",(Current!C$9+Current!#REF!)/4)</f>
      </c>
      <c r="C234" s="69">
        <f>IF($A234="","",(Current!D$9+Current!#REF!)/4)</f>
      </c>
      <c r="D234" s="69">
        <f>IF($A234="","",(Current!E$9+Current!#REF!)/4)</f>
      </c>
      <c r="E234" s="69">
        <f>IF($A234="","",(Current!F$9+Current!#REF!)/4)</f>
      </c>
      <c r="F234" s="69">
        <f>IF($A234="","",(Current!G$9+Current!#REF!)/4)</f>
      </c>
      <c r="G234" s="69">
        <f>IF($A234="","",(Current!H$9+Current!#REF!)/4)</f>
      </c>
      <c r="H234" s="69">
        <f>IF($A234="","",(Current!I$9+Current!#REF!)/4)</f>
      </c>
      <c r="I234" s="69">
        <f>IF($A234="","",(Current!J$9+Current!#REF!)/4)</f>
      </c>
      <c r="J234" s="69">
        <f>IF($A234="","",(Current!K$9+Current!#REF!)/4)</f>
      </c>
      <c r="K234" s="69">
        <f>IF($A234="","",(Current!L$9+Current!#REF!)/4)</f>
      </c>
      <c r="L234" s="69">
        <f>IF($A234="","",(Current!M$9+Current!#REF!)/4)</f>
      </c>
      <c r="M234" s="58">
        <f t="shared" si="10"/>
      </c>
      <c r="O234" s="171">
        <f>IF($A234="","",(Reference!B$9+Reference!#REF!)/4)</f>
      </c>
      <c r="P234" s="171">
        <f>IF($A234="","",(Reference!C$9+Reference!#REF!)/4)</f>
      </c>
      <c r="Q234" s="171">
        <f>IF($A234="","",(Reference!D$9+Reference!#REF!)/4)</f>
      </c>
      <c r="R234" s="171">
        <f>IF($A234="","",(Reference!E$9+Reference!#REF!)/4)</f>
      </c>
      <c r="S234" s="171">
        <f>IF($A234="","",(Reference!F$9+Reference!#REF!)/4)</f>
      </c>
      <c r="T234" s="171">
        <f>IF($A234="","",(Reference!G$9+Reference!#REF!)/4)</f>
      </c>
      <c r="U234" s="171">
        <f>IF($A234="","",(Reference!H$9+Reference!#REF!)/4)</f>
      </c>
      <c r="V234" s="171">
        <f>IF($A234="","",(Reference!I$9+Reference!#REF!)/4)</f>
      </c>
      <c r="W234" s="171">
        <f>IF($A234="","",(Reference!J$9+Reference!#REF!)/4)</f>
      </c>
      <c r="X234" s="171">
        <f>IF($A234="","",(Reference!K$9+Reference!#REF!)/4)</f>
      </c>
      <c r="Y234" s="171">
        <f>IF($A234="","",(Reference!L$9+Reference!#REF!)/4)</f>
      </c>
      <c r="Z234" s="172">
        <f t="shared" si="11"/>
      </c>
    </row>
    <row r="235" spans="1:26" ht="16.5">
      <c r="A235" s="281">
        <f>IF(Current!A235&lt;&gt;"",Current!A235,"")</f>
      </c>
      <c r="B235" s="69">
        <f>IF($A235="","",(Current!C$9+Current!#REF!)/4)</f>
      </c>
      <c r="C235" s="69">
        <f>IF($A235="","",(Current!D$9+Current!#REF!)/4)</f>
      </c>
      <c r="D235" s="69">
        <f>IF($A235="","",(Current!E$9+Current!#REF!)/4)</f>
      </c>
      <c r="E235" s="69">
        <f>IF($A235="","",(Current!F$9+Current!#REF!)/4)</f>
      </c>
      <c r="F235" s="69">
        <f>IF($A235="","",(Current!G$9+Current!#REF!)/4)</f>
      </c>
      <c r="G235" s="69">
        <f>IF($A235="","",(Current!H$9+Current!#REF!)/4)</f>
      </c>
      <c r="H235" s="69">
        <f>IF($A235="","",(Current!I$9+Current!#REF!)/4)</f>
      </c>
      <c r="I235" s="69">
        <f>IF($A235="","",(Current!J$9+Current!#REF!)/4)</f>
      </c>
      <c r="J235" s="69">
        <f>IF($A235="","",(Current!K$9+Current!#REF!)/4)</f>
      </c>
      <c r="K235" s="69">
        <f>IF($A235="","",(Current!L$9+Current!#REF!)/4)</f>
      </c>
      <c r="L235" s="69">
        <f>IF($A235="","",(Current!M$9+Current!#REF!)/4)</f>
      </c>
      <c r="M235" s="58">
        <f t="shared" si="10"/>
      </c>
      <c r="O235" s="171">
        <f>IF($A235="","",(Reference!B$9+Reference!#REF!)/4)</f>
      </c>
      <c r="P235" s="171">
        <f>IF($A235="","",(Reference!C$9+Reference!#REF!)/4)</f>
      </c>
      <c r="Q235" s="171">
        <f>IF($A235="","",(Reference!D$9+Reference!#REF!)/4)</f>
      </c>
      <c r="R235" s="171">
        <f>IF($A235="","",(Reference!E$9+Reference!#REF!)/4)</f>
      </c>
      <c r="S235" s="171">
        <f>IF($A235="","",(Reference!F$9+Reference!#REF!)/4)</f>
      </c>
      <c r="T235" s="171">
        <f>IF($A235="","",(Reference!G$9+Reference!#REF!)/4)</f>
      </c>
      <c r="U235" s="171">
        <f>IF($A235="","",(Reference!H$9+Reference!#REF!)/4)</f>
      </c>
      <c r="V235" s="171">
        <f>IF($A235="","",(Reference!I$9+Reference!#REF!)/4)</f>
      </c>
      <c r="W235" s="171">
        <f>IF($A235="","",(Reference!J$9+Reference!#REF!)/4)</f>
      </c>
      <c r="X235" s="171">
        <f>IF($A235="","",(Reference!K$9+Reference!#REF!)/4)</f>
      </c>
      <c r="Y235" s="171">
        <f>IF($A235="","",(Reference!L$9+Reference!#REF!)/4)</f>
      </c>
      <c r="Z235" s="172">
        <f t="shared" si="11"/>
      </c>
    </row>
    <row r="236" spans="1:26" ht="16.5">
      <c r="A236" s="281">
        <f>IF(Current!A236&lt;&gt;"",Current!A236,"")</f>
      </c>
      <c r="B236" s="69">
        <f>IF($A236="","",(Current!C$9+Current!#REF!)/4)</f>
      </c>
      <c r="C236" s="69">
        <f>IF($A236="","",(Current!D$9+Current!#REF!)/4)</f>
      </c>
      <c r="D236" s="69">
        <f>IF($A236="","",(Current!E$9+Current!#REF!)/4)</f>
      </c>
      <c r="E236" s="69">
        <f>IF($A236="","",(Current!F$9+Current!#REF!)/4)</f>
      </c>
      <c r="F236" s="69">
        <f>IF($A236="","",(Current!G$9+Current!#REF!)/4)</f>
      </c>
      <c r="G236" s="69">
        <f>IF($A236="","",(Current!H$9+Current!#REF!)/4)</f>
      </c>
      <c r="H236" s="69">
        <f>IF($A236="","",(Current!I$9+Current!#REF!)/4)</f>
      </c>
      <c r="I236" s="69">
        <f>IF($A236="","",(Current!J$9+Current!#REF!)/4)</f>
      </c>
      <c r="J236" s="69">
        <f>IF($A236="","",(Current!K$9+Current!#REF!)/4)</f>
      </c>
      <c r="K236" s="69">
        <f>IF($A236="","",(Current!L$9+Current!#REF!)/4)</f>
      </c>
      <c r="L236" s="69">
        <f>IF($A236="","",(Current!M$9+Current!#REF!)/4)</f>
      </c>
      <c r="M236" s="58">
        <f t="shared" si="10"/>
      </c>
      <c r="O236" s="171">
        <f>IF($A236="","",(Reference!B$9+Reference!#REF!)/4)</f>
      </c>
      <c r="P236" s="171">
        <f>IF($A236="","",(Reference!C$9+Reference!#REF!)/4)</f>
      </c>
      <c r="Q236" s="171">
        <f>IF($A236="","",(Reference!D$9+Reference!#REF!)/4)</f>
      </c>
      <c r="R236" s="171">
        <f>IF($A236="","",(Reference!E$9+Reference!#REF!)/4)</f>
      </c>
      <c r="S236" s="171">
        <f>IF($A236="","",(Reference!F$9+Reference!#REF!)/4)</f>
      </c>
      <c r="T236" s="171">
        <f>IF($A236="","",(Reference!G$9+Reference!#REF!)/4)</f>
      </c>
      <c r="U236" s="171">
        <f>IF($A236="","",(Reference!H$9+Reference!#REF!)/4)</f>
      </c>
      <c r="V236" s="171">
        <f>IF($A236="","",(Reference!I$9+Reference!#REF!)/4)</f>
      </c>
      <c r="W236" s="171">
        <f>IF($A236="","",(Reference!J$9+Reference!#REF!)/4)</f>
      </c>
      <c r="X236" s="171">
        <f>IF($A236="","",(Reference!K$9+Reference!#REF!)/4)</f>
      </c>
      <c r="Y236" s="171">
        <f>IF($A236="","",(Reference!L$9+Reference!#REF!)/4)</f>
      </c>
      <c r="Z236" s="172">
        <f t="shared" si="11"/>
      </c>
    </row>
    <row r="237" spans="1:26" ht="16.5">
      <c r="A237" s="281">
        <f>IF(Current!A237&lt;&gt;"",Current!A237,"")</f>
      </c>
      <c r="B237" s="69">
        <f>IF($A237="","",(Current!C$9+Current!#REF!)/4)</f>
      </c>
      <c r="C237" s="69">
        <f>IF($A237="","",(Current!D$9+Current!#REF!)/4)</f>
      </c>
      <c r="D237" s="69">
        <f>IF($A237="","",(Current!E$9+Current!#REF!)/4)</f>
      </c>
      <c r="E237" s="69">
        <f>IF($A237="","",(Current!F$9+Current!#REF!)/4)</f>
      </c>
      <c r="F237" s="69">
        <f>IF($A237="","",(Current!G$9+Current!#REF!)/4)</f>
      </c>
      <c r="G237" s="69">
        <f>IF($A237="","",(Current!H$9+Current!#REF!)/4)</f>
      </c>
      <c r="H237" s="69">
        <f>IF($A237="","",(Current!I$9+Current!#REF!)/4)</f>
      </c>
      <c r="I237" s="69">
        <f>IF($A237="","",(Current!J$9+Current!#REF!)/4)</f>
      </c>
      <c r="J237" s="69">
        <f>IF($A237="","",(Current!K$9+Current!#REF!)/4)</f>
      </c>
      <c r="K237" s="69">
        <f>IF($A237="","",(Current!L$9+Current!#REF!)/4)</f>
      </c>
      <c r="L237" s="69">
        <f>IF($A237="","",(Current!M$9+Current!#REF!)/4)</f>
      </c>
      <c r="M237" s="58">
        <f t="shared" si="10"/>
      </c>
      <c r="O237" s="171">
        <f>IF($A237="","",(Reference!B$9+Reference!#REF!)/4)</f>
      </c>
      <c r="P237" s="171">
        <f>IF($A237="","",(Reference!C$9+Reference!#REF!)/4)</f>
      </c>
      <c r="Q237" s="171">
        <f>IF($A237="","",(Reference!D$9+Reference!#REF!)/4)</f>
      </c>
      <c r="R237" s="171">
        <f>IF($A237="","",(Reference!E$9+Reference!#REF!)/4)</f>
      </c>
      <c r="S237" s="171">
        <f>IF($A237="","",(Reference!F$9+Reference!#REF!)/4)</f>
      </c>
      <c r="T237" s="171">
        <f>IF($A237="","",(Reference!G$9+Reference!#REF!)/4)</f>
      </c>
      <c r="U237" s="171">
        <f>IF($A237="","",(Reference!H$9+Reference!#REF!)/4)</f>
      </c>
      <c r="V237" s="171">
        <f>IF($A237="","",(Reference!I$9+Reference!#REF!)/4)</f>
      </c>
      <c r="W237" s="171">
        <f>IF($A237="","",(Reference!J$9+Reference!#REF!)/4)</f>
      </c>
      <c r="X237" s="171">
        <f>IF($A237="","",(Reference!K$9+Reference!#REF!)/4)</f>
      </c>
      <c r="Y237" s="171">
        <f>IF($A237="","",(Reference!L$9+Reference!#REF!)/4)</f>
      </c>
      <c r="Z237" s="172">
        <f t="shared" si="11"/>
      </c>
    </row>
    <row r="238" spans="1:26" ht="16.5">
      <c r="A238" s="281">
        <f>IF(Current!A238&lt;&gt;"",Current!A238,"")</f>
      </c>
      <c r="B238" s="69">
        <f>IF($A238="","",(Current!C$9+Current!#REF!)/4)</f>
      </c>
      <c r="C238" s="69">
        <f>IF($A238="","",(Current!D$9+Current!#REF!)/4)</f>
      </c>
      <c r="D238" s="69">
        <f>IF($A238="","",(Current!E$9+Current!#REF!)/4)</f>
      </c>
      <c r="E238" s="69">
        <f>IF($A238="","",(Current!F$9+Current!#REF!)/4)</f>
      </c>
      <c r="F238" s="69">
        <f>IF($A238="","",(Current!G$9+Current!#REF!)/4)</f>
      </c>
      <c r="G238" s="69">
        <f>IF($A238="","",(Current!H$9+Current!#REF!)/4)</f>
      </c>
      <c r="H238" s="69">
        <f>IF($A238="","",(Current!I$9+Current!#REF!)/4)</f>
      </c>
      <c r="I238" s="69">
        <f>IF($A238="","",(Current!J$9+Current!#REF!)/4)</f>
      </c>
      <c r="J238" s="69">
        <f>IF($A238="","",(Current!K$9+Current!#REF!)/4)</f>
      </c>
      <c r="K238" s="69">
        <f>IF($A238="","",(Current!L$9+Current!#REF!)/4)</f>
      </c>
      <c r="L238" s="69">
        <f>IF($A238="","",(Current!M$9+Current!#REF!)/4)</f>
      </c>
      <c r="M238" s="58">
        <f t="shared" si="10"/>
      </c>
      <c r="O238" s="171">
        <f>IF($A238="","",(Reference!B$9+Reference!#REF!)/4)</f>
      </c>
      <c r="P238" s="171">
        <f>IF($A238="","",(Reference!C$9+Reference!#REF!)/4)</f>
      </c>
      <c r="Q238" s="171">
        <f>IF($A238="","",(Reference!D$9+Reference!#REF!)/4)</f>
      </c>
      <c r="R238" s="171">
        <f>IF($A238="","",(Reference!E$9+Reference!#REF!)/4)</f>
      </c>
      <c r="S238" s="171">
        <f>IF($A238="","",(Reference!F$9+Reference!#REF!)/4)</f>
      </c>
      <c r="T238" s="171">
        <f>IF($A238="","",(Reference!G$9+Reference!#REF!)/4)</f>
      </c>
      <c r="U238" s="171">
        <f>IF($A238="","",(Reference!H$9+Reference!#REF!)/4)</f>
      </c>
      <c r="V238" s="171">
        <f>IF($A238="","",(Reference!I$9+Reference!#REF!)/4)</f>
      </c>
      <c r="W238" s="171">
        <f>IF($A238="","",(Reference!J$9+Reference!#REF!)/4)</f>
      </c>
      <c r="X238" s="171">
        <f>IF($A238="","",(Reference!K$9+Reference!#REF!)/4)</f>
      </c>
      <c r="Y238" s="171">
        <f>IF($A238="","",(Reference!L$9+Reference!#REF!)/4)</f>
      </c>
      <c r="Z238" s="172">
        <f t="shared" si="11"/>
      </c>
    </row>
    <row r="239" spans="1:26" ht="16.5">
      <c r="A239" s="281">
        <f>IF(Current!A239&lt;&gt;"",Current!A239,"")</f>
      </c>
      <c r="B239" s="69">
        <f>IF($A239="","",(Current!C$9+Current!#REF!)/4)</f>
      </c>
      <c r="C239" s="69">
        <f>IF($A239="","",(Current!D$9+Current!#REF!)/4)</f>
      </c>
      <c r="D239" s="69">
        <f>IF($A239="","",(Current!E$9+Current!#REF!)/4)</f>
      </c>
      <c r="E239" s="69">
        <f>IF($A239="","",(Current!F$9+Current!#REF!)/4)</f>
      </c>
      <c r="F239" s="69">
        <f>IF($A239="","",(Current!G$9+Current!#REF!)/4)</f>
      </c>
      <c r="G239" s="69">
        <f>IF($A239="","",(Current!H$9+Current!#REF!)/4)</f>
      </c>
      <c r="H239" s="69">
        <f>IF($A239="","",(Current!I$9+Current!#REF!)/4)</f>
      </c>
      <c r="I239" s="69">
        <f>IF($A239="","",(Current!J$9+Current!#REF!)/4)</f>
      </c>
      <c r="J239" s="69">
        <f>IF($A239="","",(Current!K$9+Current!#REF!)/4)</f>
      </c>
      <c r="K239" s="69">
        <f>IF($A239="","",(Current!L$9+Current!#REF!)/4)</f>
      </c>
      <c r="L239" s="69">
        <f>IF($A239="","",(Current!M$9+Current!#REF!)/4)</f>
      </c>
      <c r="M239" s="58">
        <f t="shared" si="10"/>
      </c>
      <c r="O239" s="171">
        <f>IF($A239="","",(Reference!B$9+Reference!#REF!)/4)</f>
      </c>
      <c r="P239" s="171">
        <f>IF($A239="","",(Reference!C$9+Reference!#REF!)/4)</f>
      </c>
      <c r="Q239" s="171">
        <f>IF($A239="","",(Reference!D$9+Reference!#REF!)/4)</f>
      </c>
      <c r="R239" s="171">
        <f>IF($A239="","",(Reference!E$9+Reference!#REF!)/4)</f>
      </c>
      <c r="S239" s="171">
        <f>IF($A239="","",(Reference!F$9+Reference!#REF!)/4)</f>
      </c>
      <c r="T239" s="171">
        <f>IF($A239="","",(Reference!G$9+Reference!#REF!)/4)</f>
      </c>
      <c r="U239" s="171">
        <f>IF($A239="","",(Reference!H$9+Reference!#REF!)/4)</f>
      </c>
      <c r="V239" s="171">
        <f>IF($A239="","",(Reference!I$9+Reference!#REF!)/4)</f>
      </c>
      <c r="W239" s="171">
        <f>IF($A239="","",(Reference!J$9+Reference!#REF!)/4)</f>
      </c>
      <c r="X239" s="171">
        <f>IF($A239="","",(Reference!K$9+Reference!#REF!)/4)</f>
      </c>
      <c r="Y239" s="171">
        <f>IF($A239="","",(Reference!L$9+Reference!#REF!)/4)</f>
      </c>
      <c r="Z239" s="172">
        <f t="shared" si="11"/>
      </c>
    </row>
    <row r="240" spans="1:26" ht="16.5">
      <c r="A240" s="281">
        <f>IF(Current!A240&lt;&gt;"",Current!A240,"")</f>
      </c>
      <c r="B240" s="69">
        <f>IF($A240="","",(Current!C$9+Current!#REF!)/4)</f>
      </c>
      <c r="C240" s="69">
        <f>IF($A240="","",(Current!D$9+Current!#REF!)/4)</f>
      </c>
      <c r="D240" s="69">
        <f>IF($A240="","",(Current!E$9+Current!#REF!)/4)</f>
      </c>
      <c r="E240" s="69">
        <f>IF($A240="","",(Current!F$9+Current!#REF!)/4)</f>
      </c>
      <c r="F240" s="69">
        <f>IF($A240="","",(Current!G$9+Current!#REF!)/4)</f>
      </c>
      <c r="G240" s="69">
        <f>IF($A240="","",(Current!H$9+Current!#REF!)/4)</f>
      </c>
      <c r="H240" s="69">
        <f>IF($A240="","",(Current!I$9+Current!#REF!)/4)</f>
      </c>
      <c r="I240" s="69">
        <f>IF($A240="","",(Current!J$9+Current!#REF!)/4)</f>
      </c>
      <c r="J240" s="69">
        <f>IF($A240="","",(Current!K$9+Current!#REF!)/4)</f>
      </c>
      <c r="K240" s="69">
        <f>IF($A240="","",(Current!L$9+Current!#REF!)/4)</f>
      </c>
      <c r="L240" s="69">
        <f>IF($A240="","",(Current!M$9+Current!#REF!)/4)</f>
      </c>
      <c r="M240" s="58">
        <f t="shared" si="10"/>
      </c>
      <c r="O240" s="171">
        <f>IF($A240="","",(Reference!B$9+Reference!#REF!)/4)</f>
      </c>
      <c r="P240" s="171">
        <f>IF($A240="","",(Reference!C$9+Reference!#REF!)/4)</f>
      </c>
      <c r="Q240" s="171">
        <f>IF($A240="","",(Reference!D$9+Reference!#REF!)/4)</f>
      </c>
      <c r="R240" s="171">
        <f>IF($A240="","",(Reference!E$9+Reference!#REF!)/4)</f>
      </c>
      <c r="S240" s="171">
        <f>IF($A240="","",(Reference!F$9+Reference!#REF!)/4)</f>
      </c>
      <c r="T240" s="171">
        <f>IF($A240="","",(Reference!G$9+Reference!#REF!)/4)</f>
      </c>
      <c r="U240" s="171">
        <f>IF($A240="","",(Reference!H$9+Reference!#REF!)/4)</f>
      </c>
      <c r="V240" s="171">
        <f>IF($A240="","",(Reference!I$9+Reference!#REF!)/4)</f>
      </c>
      <c r="W240" s="171">
        <f>IF($A240="","",(Reference!J$9+Reference!#REF!)/4)</f>
      </c>
      <c r="X240" s="171">
        <f>IF($A240="","",(Reference!K$9+Reference!#REF!)/4)</f>
      </c>
      <c r="Y240" s="171">
        <f>IF($A240="","",(Reference!L$9+Reference!#REF!)/4)</f>
      </c>
      <c r="Z240" s="172">
        <f t="shared" si="11"/>
      </c>
    </row>
    <row r="241" spans="1:26" ht="16.5">
      <c r="A241" s="281">
        <f>IF(Current!A241&lt;&gt;"",Current!A241,"")</f>
      </c>
      <c r="B241" s="69">
        <f>IF($A241="","",(Current!C$9+Current!#REF!)/4)</f>
      </c>
      <c r="C241" s="69">
        <f>IF($A241="","",(Current!D$9+Current!#REF!)/4)</f>
      </c>
      <c r="D241" s="69">
        <f>IF($A241="","",(Current!E$9+Current!#REF!)/4)</f>
      </c>
      <c r="E241" s="69">
        <f>IF($A241="","",(Current!F$9+Current!#REF!)/4)</f>
      </c>
      <c r="F241" s="69">
        <f>IF($A241="","",(Current!G$9+Current!#REF!)/4)</f>
      </c>
      <c r="G241" s="69">
        <f>IF($A241="","",(Current!H$9+Current!#REF!)/4)</f>
      </c>
      <c r="H241" s="69">
        <f>IF($A241="","",(Current!I$9+Current!#REF!)/4)</f>
      </c>
      <c r="I241" s="69">
        <f>IF($A241="","",(Current!J$9+Current!#REF!)/4)</f>
      </c>
      <c r="J241" s="69">
        <f>IF($A241="","",(Current!K$9+Current!#REF!)/4)</f>
      </c>
      <c r="K241" s="69">
        <f>IF($A241="","",(Current!L$9+Current!#REF!)/4)</f>
      </c>
      <c r="L241" s="69">
        <f>IF($A241="","",(Current!M$9+Current!#REF!)/4)</f>
      </c>
      <c r="M241" s="58">
        <f t="shared" si="10"/>
      </c>
      <c r="O241" s="171">
        <f>IF($A241="","",(Reference!B$9+Reference!#REF!)/4)</f>
      </c>
      <c r="P241" s="171">
        <f>IF($A241="","",(Reference!C$9+Reference!#REF!)/4)</f>
      </c>
      <c r="Q241" s="171">
        <f>IF($A241="","",(Reference!D$9+Reference!#REF!)/4)</f>
      </c>
      <c r="R241" s="171">
        <f>IF($A241="","",(Reference!E$9+Reference!#REF!)/4)</f>
      </c>
      <c r="S241" s="171">
        <f>IF($A241="","",(Reference!F$9+Reference!#REF!)/4)</f>
      </c>
      <c r="T241" s="171">
        <f>IF($A241="","",(Reference!G$9+Reference!#REF!)/4)</f>
      </c>
      <c r="U241" s="171">
        <f>IF($A241="","",(Reference!H$9+Reference!#REF!)/4)</f>
      </c>
      <c r="V241" s="171">
        <f>IF($A241="","",(Reference!I$9+Reference!#REF!)/4)</f>
      </c>
      <c r="W241" s="171">
        <f>IF($A241="","",(Reference!J$9+Reference!#REF!)/4)</f>
      </c>
      <c r="X241" s="171">
        <f>IF($A241="","",(Reference!K$9+Reference!#REF!)/4)</f>
      </c>
      <c r="Y241" s="171">
        <f>IF($A241="","",(Reference!L$9+Reference!#REF!)/4)</f>
      </c>
      <c r="Z241" s="172">
        <f t="shared" si="11"/>
      </c>
    </row>
    <row r="242" spans="1:26" ht="16.5">
      <c r="A242" s="281">
        <f>IF(Current!A242&lt;&gt;"",Current!A242,"")</f>
      </c>
      <c r="B242" s="69">
        <f>IF($A242="","",(Current!C$9+Current!#REF!)/4)</f>
      </c>
      <c r="C242" s="69">
        <f>IF($A242="","",(Current!D$9+Current!#REF!)/4)</f>
      </c>
      <c r="D242" s="69">
        <f>IF($A242="","",(Current!E$9+Current!#REF!)/4)</f>
      </c>
      <c r="E242" s="69">
        <f>IF($A242="","",(Current!F$9+Current!#REF!)/4)</f>
      </c>
      <c r="F242" s="69">
        <f>IF($A242="","",(Current!G$9+Current!#REF!)/4)</f>
      </c>
      <c r="G242" s="69">
        <f>IF($A242="","",(Current!H$9+Current!#REF!)/4)</f>
      </c>
      <c r="H242" s="69">
        <f>IF($A242="","",(Current!I$9+Current!#REF!)/4)</f>
      </c>
      <c r="I242" s="69">
        <f>IF($A242="","",(Current!J$9+Current!#REF!)/4)</f>
      </c>
      <c r="J242" s="69">
        <f>IF($A242="","",(Current!K$9+Current!#REF!)/4)</f>
      </c>
      <c r="K242" s="69">
        <f>IF($A242="","",(Current!L$9+Current!#REF!)/4)</f>
      </c>
      <c r="L242" s="69">
        <f>IF($A242="","",(Current!M$9+Current!#REF!)/4)</f>
      </c>
      <c r="M242" s="58">
        <f t="shared" si="10"/>
      </c>
      <c r="O242" s="171">
        <f>IF($A242="","",(Reference!B$9+Reference!#REF!)/4)</f>
      </c>
      <c r="P242" s="171">
        <f>IF($A242="","",(Reference!C$9+Reference!#REF!)/4)</f>
      </c>
      <c r="Q242" s="171">
        <f>IF($A242="","",(Reference!D$9+Reference!#REF!)/4)</f>
      </c>
      <c r="R242" s="171">
        <f>IF($A242="","",(Reference!E$9+Reference!#REF!)/4)</f>
      </c>
      <c r="S242" s="171">
        <f>IF($A242="","",(Reference!F$9+Reference!#REF!)/4)</f>
      </c>
      <c r="T242" s="171">
        <f>IF($A242="","",(Reference!G$9+Reference!#REF!)/4)</f>
      </c>
      <c r="U242" s="171">
        <f>IF($A242="","",(Reference!H$9+Reference!#REF!)/4)</f>
      </c>
      <c r="V242" s="171">
        <f>IF($A242="","",(Reference!I$9+Reference!#REF!)/4)</f>
      </c>
      <c r="W242" s="171">
        <f>IF($A242="","",(Reference!J$9+Reference!#REF!)/4)</f>
      </c>
      <c r="X242" s="171">
        <f>IF($A242="","",(Reference!K$9+Reference!#REF!)/4)</f>
      </c>
      <c r="Y242" s="171">
        <f>IF($A242="","",(Reference!L$9+Reference!#REF!)/4)</f>
      </c>
      <c r="Z242" s="172">
        <f t="shared" si="11"/>
      </c>
    </row>
    <row r="243" spans="1:26" ht="16.5">
      <c r="A243" s="281">
        <f>IF(Current!A243&lt;&gt;"",Current!A243,"")</f>
      </c>
      <c r="B243" s="69">
        <f>IF($A243="","",(Current!C$9+Current!#REF!)/4)</f>
      </c>
      <c r="C243" s="69">
        <f>IF($A243="","",(Current!D$9+Current!#REF!)/4)</f>
      </c>
      <c r="D243" s="69">
        <f>IF($A243="","",(Current!E$9+Current!#REF!)/4)</f>
      </c>
      <c r="E243" s="69">
        <f>IF($A243="","",(Current!F$9+Current!#REF!)/4)</f>
      </c>
      <c r="F243" s="69">
        <f>IF($A243="","",(Current!G$9+Current!#REF!)/4)</f>
      </c>
      <c r="G243" s="69">
        <f>IF($A243="","",(Current!H$9+Current!#REF!)/4)</f>
      </c>
      <c r="H243" s="69">
        <f>IF($A243="","",(Current!I$9+Current!#REF!)/4)</f>
      </c>
      <c r="I243" s="69">
        <f>IF($A243="","",(Current!J$9+Current!#REF!)/4)</f>
      </c>
      <c r="J243" s="69">
        <f>IF($A243="","",(Current!K$9+Current!#REF!)/4)</f>
      </c>
      <c r="K243" s="69">
        <f>IF($A243="","",(Current!L$9+Current!#REF!)/4)</f>
      </c>
      <c r="L243" s="69">
        <f>IF($A243="","",(Current!M$9+Current!#REF!)/4)</f>
      </c>
      <c r="M243" s="58">
        <f t="shared" si="10"/>
      </c>
      <c r="O243" s="171">
        <f>IF($A243="","",(Reference!B$9+Reference!#REF!)/4)</f>
      </c>
      <c r="P243" s="171">
        <f>IF($A243="","",(Reference!C$9+Reference!#REF!)/4)</f>
      </c>
      <c r="Q243" s="171">
        <f>IF($A243="","",(Reference!D$9+Reference!#REF!)/4)</f>
      </c>
      <c r="R243" s="171">
        <f>IF($A243="","",(Reference!E$9+Reference!#REF!)/4)</f>
      </c>
      <c r="S243" s="171">
        <f>IF($A243="","",(Reference!F$9+Reference!#REF!)/4)</f>
      </c>
      <c r="T243" s="171">
        <f>IF($A243="","",(Reference!G$9+Reference!#REF!)/4)</f>
      </c>
      <c r="U243" s="171">
        <f>IF($A243="","",(Reference!H$9+Reference!#REF!)/4)</f>
      </c>
      <c r="V243" s="171">
        <f>IF($A243="","",(Reference!I$9+Reference!#REF!)/4)</f>
      </c>
      <c r="W243" s="171">
        <f>IF($A243="","",(Reference!J$9+Reference!#REF!)/4)</f>
      </c>
      <c r="X243" s="171">
        <f>IF($A243="","",(Reference!K$9+Reference!#REF!)/4)</f>
      </c>
      <c r="Y243" s="171">
        <f>IF($A243="","",(Reference!L$9+Reference!#REF!)/4)</f>
      </c>
      <c r="Z243" s="172">
        <f t="shared" si="11"/>
      </c>
    </row>
    <row r="244" spans="1:26" ht="16.5">
      <c r="A244" s="281">
        <f>IF(Current!A244&lt;&gt;"",Current!A244,"")</f>
      </c>
      <c r="B244" s="69">
        <f>IF($A244="","",(Current!C$9+Current!#REF!)/4)</f>
      </c>
      <c r="C244" s="69">
        <f>IF($A244="","",(Current!D$9+Current!#REF!)/4)</f>
      </c>
      <c r="D244" s="69">
        <f>IF($A244="","",(Current!E$9+Current!#REF!)/4)</f>
      </c>
      <c r="E244" s="69">
        <f>IF($A244="","",(Current!F$9+Current!#REF!)/4)</f>
      </c>
      <c r="F244" s="69">
        <f>IF($A244="","",(Current!G$9+Current!#REF!)/4)</f>
      </c>
      <c r="G244" s="69">
        <f>IF($A244="","",(Current!H$9+Current!#REF!)/4)</f>
      </c>
      <c r="H244" s="69">
        <f>IF($A244="","",(Current!I$9+Current!#REF!)/4)</f>
      </c>
      <c r="I244" s="69">
        <f>IF($A244="","",(Current!J$9+Current!#REF!)/4)</f>
      </c>
      <c r="J244" s="69">
        <f>IF($A244="","",(Current!K$9+Current!#REF!)/4)</f>
      </c>
      <c r="K244" s="69">
        <f>IF($A244="","",(Current!L$9+Current!#REF!)/4)</f>
      </c>
      <c r="L244" s="69">
        <f>IF($A244="","",(Current!M$9+Current!#REF!)/4)</f>
      </c>
      <c r="M244" s="58">
        <f t="shared" si="10"/>
      </c>
      <c r="O244" s="171">
        <f>IF($A244="","",(Reference!B$9+Reference!#REF!)/4)</f>
      </c>
      <c r="P244" s="171">
        <f>IF($A244="","",(Reference!C$9+Reference!#REF!)/4)</f>
      </c>
      <c r="Q244" s="171">
        <f>IF($A244="","",(Reference!D$9+Reference!#REF!)/4)</f>
      </c>
      <c r="R244" s="171">
        <f>IF($A244="","",(Reference!E$9+Reference!#REF!)/4)</f>
      </c>
      <c r="S244" s="171">
        <f>IF($A244="","",(Reference!F$9+Reference!#REF!)/4)</f>
      </c>
      <c r="T244" s="171">
        <f>IF($A244="","",(Reference!G$9+Reference!#REF!)/4)</f>
      </c>
      <c r="U244" s="171">
        <f>IF($A244="","",(Reference!H$9+Reference!#REF!)/4)</f>
      </c>
      <c r="V244" s="171">
        <f>IF($A244="","",(Reference!I$9+Reference!#REF!)/4)</f>
      </c>
      <c r="W244" s="171">
        <f>IF($A244="","",(Reference!J$9+Reference!#REF!)/4)</f>
      </c>
      <c r="X244" s="171">
        <f>IF($A244="","",(Reference!K$9+Reference!#REF!)/4)</f>
      </c>
      <c r="Y244" s="171">
        <f>IF($A244="","",(Reference!L$9+Reference!#REF!)/4)</f>
      </c>
      <c r="Z244" s="172">
        <f t="shared" si="11"/>
      </c>
    </row>
    <row r="245" spans="1:26" ht="16.5">
      <c r="A245" s="281">
        <f>IF(Current!A245&lt;&gt;"",Current!A245,"")</f>
      </c>
      <c r="B245" s="69">
        <f>IF($A245="","",(Current!C$9+Current!#REF!)/4)</f>
      </c>
      <c r="C245" s="69">
        <f>IF($A245="","",(Current!D$9+Current!#REF!)/4)</f>
      </c>
      <c r="D245" s="69">
        <f>IF($A245="","",(Current!E$9+Current!#REF!)/4)</f>
      </c>
      <c r="E245" s="69">
        <f>IF($A245="","",(Current!F$9+Current!#REF!)/4)</f>
      </c>
      <c r="F245" s="69">
        <f>IF($A245="","",(Current!G$9+Current!#REF!)/4)</f>
      </c>
      <c r="G245" s="69">
        <f>IF($A245="","",(Current!H$9+Current!#REF!)/4)</f>
      </c>
      <c r="H245" s="69">
        <f>IF($A245="","",(Current!I$9+Current!#REF!)/4)</f>
      </c>
      <c r="I245" s="69">
        <f>IF($A245="","",(Current!J$9+Current!#REF!)/4)</f>
      </c>
      <c r="J245" s="69">
        <f>IF($A245="","",(Current!K$9+Current!#REF!)/4)</f>
      </c>
      <c r="K245" s="69">
        <f>IF($A245="","",(Current!L$9+Current!#REF!)/4)</f>
      </c>
      <c r="L245" s="69">
        <f>IF($A245="","",(Current!M$9+Current!#REF!)/4)</f>
      </c>
      <c r="M245" s="58">
        <f t="shared" si="10"/>
      </c>
      <c r="O245" s="171">
        <f>IF($A245="","",(Reference!B$9+Reference!#REF!)/4)</f>
      </c>
      <c r="P245" s="171">
        <f>IF($A245="","",(Reference!C$9+Reference!#REF!)/4)</f>
      </c>
      <c r="Q245" s="171">
        <f>IF($A245="","",(Reference!D$9+Reference!#REF!)/4)</f>
      </c>
      <c r="R245" s="171">
        <f>IF($A245="","",(Reference!E$9+Reference!#REF!)/4)</f>
      </c>
      <c r="S245" s="171">
        <f>IF($A245="","",(Reference!F$9+Reference!#REF!)/4)</f>
      </c>
      <c r="T245" s="171">
        <f>IF($A245="","",(Reference!G$9+Reference!#REF!)/4)</f>
      </c>
      <c r="U245" s="171">
        <f>IF($A245="","",(Reference!H$9+Reference!#REF!)/4)</f>
      </c>
      <c r="V245" s="171">
        <f>IF($A245="","",(Reference!I$9+Reference!#REF!)/4)</f>
      </c>
      <c r="W245" s="171">
        <f>IF($A245="","",(Reference!J$9+Reference!#REF!)/4)</f>
      </c>
      <c r="X245" s="171">
        <f>IF($A245="","",(Reference!K$9+Reference!#REF!)/4)</f>
      </c>
      <c r="Y245" s="171">
        <f>IF($A245="","",(Reference!L$9+Reference!#REF!)/4)</f>
      </c>
      <c r="Z245" s="172">
        <f t="shared" si="11"/>
      </c>
    </row>
    <row r="246" spans="1:26" ht="16.5">
      <c r="A246" s="281">
        <f>IF(Current!A246&lt;&gt;"",Current!A246,"")</f>
      </c>
      <c r="B246" s="69">
        <f>IF($A246="","",(Current!C$9+Current!#REF!)/4)</f>
      </c>
      <c r="C246" s="69">
        <f>IF($A246="","",(Current!D$9+Current!#REF!)/4)</f>
      </c>
      <c r="D246" s="69">
        <f>IF($A246="","",(Current!E$9+Current!#REF!)/4)</f>
      </c>
      <c r="E246" s="69">
        <f>IF($A246="","",(Current!F$9+Current!#REF!)/4)</f>
      </c>
      <c r="F246" s="69">
        <f>IF($A246="","",(Current!G$9+Current!#REF!)/4)</f>
      </c>
      <c r="G246" s="69">
        <f>IF($A246="","",(Current!H$9+Current!#REF!)/4)</f>
      </c>
      <c r="H246" s="69">
        <f>IF($A246="","",(Current!I$9+Current!#REF!)/4)</f>
      </c>
      <c r="I246" s="69">
        <f>IF($A246="","",(Current!J$9+Current!#REF!)/4)</f>
      </c>
      <c r="J246" s="69">
        <f>IF($A246="","",(Current!K$9+Current!#REF!)/4)</f>
      </c>
      <c r="K246" s="69">
        <f>IF($A246="","",(Current!L$9+Current!#REF!)/4)</f>
      </c>
      <c r="L246" s="69">
        <f>IF($A246="","",(Current!M$9+Current!#REF!)/4)</f>
      </c>
      <c r="M246" s="58">
        <f t="shared" si="10"/>
      </c>
      <c r="O246" s="171">
        <f>IF($A246="","",(Reference!B$9+Reference!#REF!)/4)</f>
      </c>
      <c r="P246" s="171">
        <f>IF($A246="","",(Reference!C$9+Reference!#REF!)/4)</f>
      </c>
      <c r="Q246" s="171">
        <f>IF($A246="","",(Reference!D$9+Reference!#REF!)/4)</f>
      </c>
      <c r="R246" s="171">
        <f>IF($A246="","",(Reference!E$9+Reference!#REF!)/4)</f>
      </c>
      <c r="S246" s="171">
        <f>IF($A246="","",(Reference!F$9+Reference!#REF!)/4)</f>
      </c>
      <c r="T246" s="171">
        <f>IF($A246="","",(Reference!G$9+Reference!#REF!)/4)</f>
      </c>
      <c r="U246" s="171">
        <f>IF($A246="","",(Reference!H$9+Reference!#REF!)/4)</f>
      </c>
      <c r="V246" s="171">
        <f>IF($A246="","",(Reference!I$9+Reference!#REF!)/4)</f>
      </c>
      <c r="W246" s="171">
        <f>IF($A246="","",(Reference!J$9+Reference!#REF!)/4)</f>
      </c>
      <c r="X246" s="171">
        <f>IF($A246="","",(Reference!K$9+Reference!#REF!)/4)</f>
      </c>
      <c r="Y246" s="171">
        <f>IF($A246="","",(Reference!L$9+Reference!#REF!)/4)</f>
      </c>
      <c r="Z246" s="172">
        <f t="shared" si="11"/>
      </c>
    </row>
    <row r="247" spans="1:26" ht="16.5">
      <c r="A247" s="281">
        <f>IF(Current!A247&lt;&gt;"",Current!A247,"")</f>
      </c>
      <c r="B247" s="69">
        <f>IF($A247="","",(Current!C$9+Current!#REF!)/4)</f>
      </c>
      <c r="C247" s="69">
        <f>IF($A247="","",(Current!D$9+Current!#REF!)/4)</f>
      </c>
      <c r="D247" s="69">
        <f>IF($A247="","",(Current!E$9+Current!#REF!)/4)</f>
      </c>
      <c r="E247" s="69">
        <f>IF($A247="","",(Current!F$9+Current!#REF!)/4)</f>
      </c>
      <c r="F247" s="69">
        <f>IF($A247="","",(Current!G$9+Current!#REF!)/4)</f>
      </c>
      <c r="G247" s="69">
        <f>IF($A247="","",(Current!H$9+Current!#REF!)/4)</f>
      </c>
      <c r="H247" s="69">
        <f>IF($A247="","",(Current!I$9+Current!#REF!)/4)</f>
      </c>
      <c r="I247" s="69">
        <f>IF($A247="","",(Current!J$9+Current!#REF!)/4)</f>
      </c>
      <c r="J247" s="69">
        <f>IF($A247="","",(Current!K$9+Current!#REF!)/4)</f>
      </c>
      <c r="K247" s="69">
        <f>IF($A247="","",(Current!L$9+Current!#REF!)/4)</f>
      </c>
      <c r="L247" s="69">
        <f>IF($A247="","",(Current!M$9+Current!#REF!)/4)</f>
      </c>
      <c r="M247" s="58">
        <f t="shared" si="10"/>
      </c>
      <c r="O247" s="171">
        <f>IF($A247="","",(Reference!B$9+Reference!#REF!)/4)</f>
      </c>
      <c r="P247" s="171">
        <f>IF($A247="","",(Reference!C$9+Reference!#REF!)/4)</f>
      </c>
      <c r="Q247" s="171">
        <f>IF($A247="","",(Reference!D$9+Reference!#REF!)/4)</f>
      </c>
      <c r="R247" s="171">
        <f>IF($A247="","",(Reference!E$9+Reference!#REF!)/4)</f>
      </c>
      <c r="S247" s="171">
        <f>IF($A247="","",(Reference!F$9+Reference!#REF!)/4)</f>
      </c>
      <c r="T247" s="171">
        <f>IF($A247="","",(Reference!G$9+Reference!#REF!)/4)</f>
      </c>
      <c r="U247" s="171">
        <f>IF($A247="","",(Reference!H$9+Reference!#REF!)/4)</f>
      </c>
      <c r="V247" s="171">
        <f>IF($A247="","",(Reference!I$9+Reference!#REF!)/4)</f>
      </c>
      <c r="W247" s="171">
        <f>IF($A247="","",(Reference!J$9+Reference!#REF!)/4)</f>
      </c>
      <c r="X247" s="171">
        <f>IF($A247="","",(Reference!K$9+Reference!#REF!)/4)</f>
      </c>
      <c r="Y247" s="171">
        <f>IF($A247="","",(Reference!L$9+Reference!#REF!)/4)</f>
      </c>
      <c r="Z247" s="172">
        <f t="shared" si="11"/>
      </c>
    </row>
    <row r="248" spans="1:26" ht="16.5">
      <c r="A248" s="281">
        <f>IF(Current!A248&lt;&gt;"",Current!A248,"")</f>
      </c>
      <c r="B248" s="69">
        <f>IF($A248="","",(Current!C$9+Current!#REF!)/4)</f>
      </c>
      <c r="C248" s="69">
        <f>IF($A248="","",(Current!D$9+Current!#REF!)/4)</f>
      </c>
      <c r="D248" s="69">
        <f>IF($A248="","",(Current!E$9+Current!#REF!)/4)</f>
      </c>
      <c r="E248" s="69">
        <f>IF($A248="","",(Current!F$9+Current!#REF!)/4)</f>
      </c>
      <c r="F248" s="69">
        <f>IF($A248="","",(Current!G$9+Current!#REF!)/4)</f>
      </c>
      <c r="G248" s="69">
        <f>IF($A248="","",(Current!H$9+Current!#REF!)/4)</f>
      </c>
      <c r="H248" s="69">
        <f>IF($A248="","",(Current!I$9+Current!#REF!)/4)</f>
      </c>
      <c r="I248" s="69">
        <f>IF($A248="","",(Current!J$9+Current!#REF!)/4)</f>
      </c>
      <c r="J248" s="69">
        <f>IF($A248="","",(Current!K$9+Current!#REF!)/4)</f>
      </c>
      <c r="K248" s="69">
        <f>IF($A248="","",(Current!L$9+Current!#REF!)/4)</f>
      </c>
      <c r="L248" s="69">
        <f>IF($A248="","",(Current!M$9+Current!#REF!)/4)</f>
      </c>
      <c r="M248" s="58">
        <f t="shared" si="10"/>
      </c>
      <c r="O248" s="171">
        <f>IF($A248="","",(Reference!B$9+Reference!#REF!)/4)</f>
      </c>
      <c r="P248" s="171">
        <f>IF($A248="","",(Reference!C$9+Reference!#REF!)/4)</f>
      </c>
      <c r="Q248" s="171">
        <f>IF($A248="","",(Reference!D$9+Reference!#REF!)/4)</f>
      </c>
      <c r="R248" s="171">
        <f>IF($A248="","",(Reference!E$9+Reference!#REF!)/4)</f>
      </c>
      <c r="S248" s="171">
        <f>IF($A248="","",(Reference!F$9+Reference!#REF!)/4)</f>
      </c>
      <c r="T248" s="171">
        <f>IF($A248="","",(Reference!G$9+Reference!#REF!)/4)</f>
      </c>
      <c r="U248" s="171">
        <f>IF($A248="","",(Reference!H$9+Reference!#REF!)/4)</f>
      </c>
      <c r="V248" s="171">
        <f>IF($A248="","",(Reference!I$9+Reference!#REF!)/4)</f>
      </c>
      <c r="W248" s="171">
        <f>IF($A248="","",(Reference!J$9+Reference!#REF!)/4)</f>
      </c>
      <c r="X248" s="171">
        <f>IF($A248="","",(Reference!K$9+Reference!#REF!)/4)</f>
      </c>
      <c r="Y248" s="171">
        <f>IF($A248="","",(Reference!L$9+Reference!#REF!)/4)</f>
      </c>
      <c r="Z248" s="172">
        <f t="shared" si="11"/>
      </c>
    </row>
    <row r="249" spans="1:26" ht="16.5">
      <c r="A249" s="281">
        <f>IF(Current!A249&lt;&gt;"",Current!A249,"")</f>
      </c>
      <c r="B249" s="69">
        <f>IF($A249="","",(Current!C$9+Current!#REF!)/4)</f>
      </c>
      <c r="C249" s="69">
        <f>IF($A249="","",(Current!D$9+Current!#REF!)/4)</f>
      </c>
      <c r="D249" s="69">
        <f>IF($A249="","",(Current!E$9+Current!#REF!)/4)</f>
      </c>
      <c r="E249" s="69">
        <f>IF($A249="","",(Current!F$9+Current!#REF!)/4)</f>
      </c>
      <c r="F249" s="69">
        <f>IF($A249="","",(Current!G$9+Current!#REF!)/4)</f>
      </c>
      <c r="G249" s="69">
        <f>IF($A249="","",(Current!H$9+Current!#REF!)/4)</f>
      </c>
      <c r="H249" s="69">
        <f>IF($A249="","",(Current!I$9+Current!#REF!)/4)</f>
      </c>
      <c r="I249" s="69">
        <f>IF($A249="","",(Current!J$9+Current!#REF!)/4)</f>
      </c>
      <c r="J249" s="69">
        <f>IF($A249="","",(Current!K$9+Current!#REF!)/4)</f>
      </c>
      <c r="K249" s="69">
        <f>IF($A249="","",(Current!L$9+Current!#REF!)/4)</f>
      </c>
      <c r="L249" s="69">
        <f>IF($A249="","",(Current!M$9+Current!#REF!)/4)</f>
      </c>
      <c r="M249" s="58">
        <f t="shared" si="10"/>
      </c>
      <c r="O249" s="171">
        <f>IF($A249="","",(Reference!B$9+Reference!#REF!)/4)</f>
      </c>
      <c r="P249" s="171">
        <f>IF($A249="","",(Reference!C$9+Reference!#REF!)/4)</f>
      </c>
      <c r="Q249" s="171">
        <f>IF($A249="","",(Reference!D$9+Reference!#REF!)/4)</f>
      </c>
      <c r="R249" s="171">
        <f>IF($A249="","",(Reference!E$9+Reference!#REF!)/4)</f>
      </c>
      <c r="S249" s="171">
        <f>IF($A249="","",(Reference!F$9+Reference!#REF!)/4)</f>
      </c>
      <c r="T249" s="171">
        <f>IF($A249="","",(Reference!G$9+Reference!#REF!)/4)</f>
      </c>
      <c r="U249" s="171">
        <f>IF($A249="","",(Reference!H$9+Reference!#REF!)/4)</f>
      </c>
      <c r="V249" s="171">
        <f>IF($A249="","",(Reference!I$9+Reference!#REF!)/4)</f>
      </c>
      <c r="W249" s="171">
        <f>IF($A249="","",(Reference!J$9+Reference!#REF!)/4)</f>
      </c>
      <c r="X249" s="171">
        <f>IF($A249="","",(Reference!K$9+Reference!#REF!)/4)</f>
      </c>
      <c r="Y249" s="171">
        <f>IF($A249="","",(Reference!L$9+Reference!#REF!)/4)</f>
      </c>
      <c r="Z249" s="172">
        <f t="shared" si="11"/>
      </c>
    </row>
    <row r="250" spans="1:26" ht="16.5">
      <c r="A250" s="281">
        <f>IF(Current!A250&lt;&gt;"",Current!A250,"")</f>
      </c>
      <c r="B250" s="69">
        <f>IF($A250="","",(Current!C$9+Current!#REF!)/4)</f>
      </c>
      <c r="C250" s="69">
        <f>IF($A250="","",(Current!D$9+Current!#REF!)/4)</f>
      </c>
      <c r="D250" s="69">
        <f>IF($A250="","",(Current!E$9+Current!#REF!)/4)</f>
      </c>
      <c r="E250" s="69">
        <f>IF($A250="","",(Current!F$9+Current!#REF!)/4)</f>
      </c>
      <c r="F250" s="69">
        <f>IF($A250="","",(Current!G$9+Current!#REF!)/4)</f>
      </c>
      <c r="G250" s="69">
        <f>IF($A250="","",(Current!H$9+Current!#REF!)/4)</f>
      </c>
      <c r="H250" s="69">
        <f>IF($A250="","",(Current!I$9+Current!#REF!)/4)</f>
      </c>
      <c r="I250" s="69">
        <f>IF($A250="","",(Current!J$9+Current!#REF!)/4)</f>
      </c>
      <c r="J250" s="69">
        <f>IF($A250="","",(Current!K$9+Current!#REF!)/4)</f>
      </c>
      <c r="K250" s="69">
        <f>IF($A250="","",(Current!L$9+Current!#REF!)/4)</f>
      </c>
      <c r="L250" s="69">
        <f>IF($A250="","",(Current!M$9+Current!#REF!)/4)</f>
      </c>
      <c r="M250" s="58">
        <f t="shared" si="10"/>
      </c>
      <c r="O250" s="171">
        <f>IF($A250="","",(Reference!B$9+Reference!#REF!)/4)</f>
      </c>
      <c r="P250" s="171">
        <f>IF($A250="","",(Reference!C$9+Reference!#REF!)/4)</f>
      </c>
      <c r="Q250" s="171">
        <f>IF($A250="","",(Reference!D$9+Reference!#REF!)/4)</f>
      </c>
      <c r="R250" s="171">
        <f>IF($A250="","",(Reference!E$9+Reference!#REF!)/4)</f>
      </c>
      <c r="S250" s="171">
        <f>IF($A250="","",(Reference!F$9+Reference!#REF!)/4)</f>
      </c>
      <c r="T250" s="171">
        <f>IF($A250="","",(Reference!G$9+Reference!#REF!)/4)</f>
      </c>
      <c r="U250" s="171">
        <f>IF($A250="","",(Reference!H$9+Reference!#REF!)/4)</f>
      </c>
      <c r="V250" s="171">
        <f>IF($A250="","",(Reference!I$9+Reference!#REF!)/4)</f>
      </c>
      <c r="W250" s="171">
        <f>IF($A250="","",(Reference!J$9+Reference!#REF!)/4)</f>
      </c>
      <c r="X250" s="171">
        <f>IF($A250="","",(Reference!K$9+Reference!#REF!)/4)</f>
      </c>
      <c r="Y250" s="171">
        <f>IF($A250="","",(Reference!L$9+Reference!#REF!)/4)</f>
      </c>
      <c r="Z250" s="172">
        <f t="shared" si="11"/>
      </c>
    </row>
    <row r="251" spans="1:26" ht="16.5">
      <c r="A251" s="281">
        <f>IF(Current!A251&lt;&gt;"",Current!A251,"")</f>
      </c>
      <c r="B251" s="69">
        <f>IF($A251="","",(Current!C$9+Current!#REF!)/4)</f>
      </c>
      <c r="C251" s="69">
        <f>IF($A251="","",(Current!D$9+Current!#REF!)/4)</f>
      </c>
      <c r="D251" s="69">
        <f>IF($A251="","",(Current!E$9+Current!#REF!)/4)</f>
      </c>
      <c r="E251" s="69">
        <f>IF($A251="","",(Current!F$9+Current!#REF!)/4)</f>
      </c>
      <c r="F251" s="69">
        <f>IF($A251="","",(Current!G$9+Current!#REF!)/4)</f>
      </c>
      <c r="G251" s="69">
        <f>IF($A251="","",(Current!H$9+Current!#REF!)/4)</f>
      </c>
      <c r="H251" s="69">
        <f>IF($A251="","",(Current!I$9+Current!#REF!)/4)</f>
      </c>
      <c r="I251" s="69">
        <f>IF($A251="","",(Current!J$9+Current!#REF!)/4)</f>
      </c>
      <c r="J251" s="69">
        <f>IF($A251="","",(Current!K$9+Current!#REF!)/4)</f>
      </c>
      <c r="K251" s="69">
        <f>IF($A251="","",(Current!L$9+Current!#REF!)/4)</f>
      </c>
      <c r="L251" s="69">
        <f>IF($A251="","",(Current!M$9+Current!#REF!)/4)</f>
      </c>
      <c r="M251" s="58">
        <f t="shared" si="10"/>
      </c>
      <c r="O251" s="171">
        <f>IF($A251="","",(Reference!B$9+Reference!#REF!)/4)</f>
      </c>
      <c r="P251" s="171">
        <f>IF($A251="","",(Reference!C$9+Reference!#REF!)/4)</f>
      </c>
      <c r="Q251" s="171">
        <f>IF($A251="","",(Reference!D$9+Reference!#REF!)/4)</f>
      </c>
      <c r="R251" s="171">
        <f>IF($A251="","",(Reference!E$9+Reference!#REF!)/4)</f>
      </c>
      <c r="S251" s="171">
        <f>IF($A251="","",(Reference!F$9+Reference!#REF!)/4)</f>
      </c>
      <c r="T251" s="171">
        <f>IF($A251="","",(Reference!G$9+Reference!#REF!)/4)</f>
      </c>
      <c r="U251" s="171">
        <f>IF($A251="","",(Reference!H$9+Reference!#REF!)/4)</f>
      </c>
      <c r="V251" s="171">
        <f>IF($A251="","",(Reference!I$9+Reference!#REF!)/4)</f>
      </c>
      <c r="W251" s="171">
        <f>IF($A251="","",(Reference!J$9+Reference!#REF!)/4)</f>
      </c>
      <c r="X251" s="171">
        <f>IF($A251="","",(Reference!K$9+Reference!#REF!)/4)</f>
      </c>
      <c r="Y251" s="171">
        <f>IF($A251="","",(Reference!L$9+Reference!#REF!)/4)</f>
      </c>
      <c r="Z251" s="172">
        <f t="shared" si="11"/>
      </c>
    </row>
    <row r="252" spans="1:26" ht="16.5">
      <c r="A252" s="281">
        <f>IF(Current!A252&lt;&gt;"",Current!A252,"")</f>
      </c>
      <c r="B252" s="69">
        <f>IF($A252="","",(Current!C$9+Current!#REF!)/4)</f>
      </c>
      <c r="C252" s="69">
        <f>IF($A252="","",(Current!D$9+Current!#REF!)/4)</f>
      </c>
      <c r="D252" s="69">
        <f>IF($A252="","",(Current!E$9+Current!#REF!)/4)</f>
      </c>
      <c r="E252" s="69">
        <f>IF($A252="","",(Current!F$9+Current!#REF!)/4)</f>
      </c>
      <c r="F252" s="69">
        <f>IF($A252="","",(Current!G$9+Current!#REF!)/4)</f>
      </c>
      <c r="G252" s="69">
        <f>IF($A252="","",(Current!H$9+Current!#REF!)/4)</f>
      </c>
      <c r="H252" s="69">
        <f>IF($A252="","",(Current!I$9+Current!#REF!)/4)</f>
      </c>
      <c r="I252" s="69">
        <f>IF($A252="","",(Current!J$9+Current!#REF!)/4)</f>
      </c>
      <c r="J252" s="69">
        <f>IF($A252="","",(Current!K$9+Current!#REF!)/4)</f>
      </c>
      <c r="K252" s="69">
        <f>IF($A252="","",(Current!L$9+Current!#REF!)/4)</f>
      </c>
      <c r="L252" s="69">
        <f>IF($A252="","",(Current!M$9+Current!#REF!)/4)</f>
      </c>
      <c r="M252" s="58">
        <f t="shared" si="10"/>
      </c>
      <c r="O252" s="171">
        <f>IF($A252="","",(Reference!B$9+Reference!#REF!)/4)</f>
      </c>
      <c r="P252" s="171">
        <f>IF($A252="","",(Reference!C$9+Reference!#REF!)/4)</f>
      </c>
      <c r="Q252" s="171">
        <f>IF($A252="","",(Reference!D$9+Reference!#REF!)/4)</f>
      </c>
      <c r="R252" s="171">
        <f>IF($A252="","",(Reference!E$9+Reference!#REF!)/4)</f>
      </c>
      <c r="S252" s="171">
        <f>IF($A252="","",(Reference!F$9+Reference!#REF!)/4)</f>
      </c>
      <c r="T252" s="171">
        <f>IF($A252="","",(Reference!G$9+Reference!#REF!)/4)</f>
      </c>
      <c r="U252" s="171">
        <f>IF($A252="","",(Reference!H$9+Reference!#REF!)/4)</f>
      </c>
      <c r="V252" s="171">
        <f>IF($A252="","",(Reference!I$9+Reference!#REF!)/4)</f>
      </c>
      <c r="W252" s="171">
        <f>IF($A252="","",(Reference!J$9+Reference!#REF!)/4)</f>
      </c>
      <c r="X252" s="171">
        <f>IF($A252="","",(Reference!K$9+Reference!#REF!)/4)</f>
      </c>
      <c r="Y252" s="171">
        <f>IF($A252="","",(Reference!L$9+Reference!#REF!)/4)</f>
      </c>
      <c r="Z252" s="172">
        <f t="shared" si="11"/>
      </c>
    </row>
    <row r="253" spans="1:26" ht="16.5">
      <c r="A253" s="281">
        <f>IF(Current!A253&lt;&gt;"",Current!A253,"")</f>
      </c>
      <c r="B253" s="69">
        <f>IF($A253="","",(Current!C$9+Current!#REF!)/4)</f>
      </c>
      <c r="C253" s="69">
        <f>IF($A253="","",(Current!D$9+Current!#REF!)/4)</f>
      </c>
      <c r="D253" s="69">
        <f>IF($A253="","",(Current!E$9+Current!#REF!)/4)</f>
      </c>
      <c r="E253" s="69">
        <f>IF($A253="","",(Current!F$9+Current!#REF!)/4)</f>
      </c>
      <c r="F253" s="69">
        <f>IF($A253="","",(Current!G$9+Current!#REF!)/4)</f>
      </c>
      <c r="G253" s="69">
        <f>IF($A253="","",(Current!H$9+Current!#REF!)/4)</f>
      </c>
      <c r="H253" s="69">
        <f>IF($A253="","",(Current!I$9+Current!#REF!)/4)</f>
      </c>
      <c r="I253" s="69">
        <f>IF($A253="","",(Current!J$9+Current!#REF!)/4)</f>
      </c>
      <c r="J253" s="69">
        <f>IF($A253="","",(Current!K$9+Current!#REF!)/4)</f>
      </c>
      <c r="K253" s="69">
        <f>IF($A253="","",(Current!L$9+Current!#REF!)/4)</f>
      </c>
      <c r="L253" s="69">
        <f>IF($A253="","",(Current!M$9+Current!#REF!)/4)</f>
      </c>
      <c r="M253" s="58">
        <f t="shared" si="10"/>
      </c>
      <c r="O253" s="171">
        <f>IF($A253="","",(Reference!B$9+Reference!#REF!)/4)</f>
      </c>
      <c r="P253" s="171">
        <f>IF($A253="","",(Reference!C$9+Reference!#REF!)/4)</f>
      </c>
      <c r="Q253" s="171">
        <f>IF($A253="","",(Reference!D$9+Reference!#REF!)/4)</f>
      </c>
      <c r="R253" s="171">
        <f>IF($A253="","",(Reference!E$9+Reference!#REF!)/4)</f>
      </c>
      <c r="S253" s="171">
        <f>IF($A253="","",(Reference!F$9+Reference!#REF!)/4)</f>
      </c>
      <c r="T253" s="171">
        <f>IF($A253="","",(Reference!G$9+Reference!#REF!)/4)</f>
      </c>
      <c r="U253" s="171">
        <f>IF($A253="","",(Reference!H$9+Reference!#REF!)/4)</f>
      </c>
      <c r="V253" s="171">
        <f>IF($A253="","",(Reference!I$9+Reference!#REF!)/4)</f>
      </c>
      <c r="W253" s="171">
        <f>IF($A253="","",(Reference!J$9+Reference!#REF!)/4)</f>
      </c>
      <c r="X253" s="171">
        <f>IF($A253="","",(Reference!K$9+Reference!#REF!)/4)</f>
      </c>
      <c r="Y253" s="171">
        <f>IF($A253="","",(Reference!L$9+Reference!#REF!)/4)</f>
      </c>
      <c r="Z253" s="172">
        <f t="shared" si="11"/>
      </c>
    </row>
    <row r="254" spans="1:26" ht="16.5">
      <c r="A254" s="281">
        <f>IF(Current!A254&lt;&gt;"",Current!A254,"")</f>
      </c>
      <c r="B254" s="69">
        <f>IF($A254="","",(Current!C$9+Current!#REF!)/4)</f>
      </c>
      <c r="C254" s="69">
        <f>IF($A254="","",(Current!D$9+Current!#REF!)/4)</f>
      </c>
      <c r="D254" s="69">
        <f>IF($A254="","",(Current!E$9+Current!#REF!)/4)</f>
      </c>
      <c r="E254" s="69">
        <f>IF($A254="","",(Current!F$9+Current!#REF!)/4)</f>
      </c>
      <c r="F254" s="69">
        <f>IF($A254="","",(Current!G$9+Current!#REF!)/4)</f>
      </c>
      <c r="G254" s="69">
        <f>IF($A254="","",(Current!H$9+Current!#REF!)/4)</f>
      </c>
      <c r="H254" s="69">
        <f>IF($A254="","",(Current!I$9+Current!#REF!)/4)</f>
      </c>
      <c r="I254" s="69">
        <f>IF($A254="","",(Current!J$9+Current!#REF!)/4)</f>
      </c>
      <c r="J254" s="69">
        <f>IF($A254="","",(Current!K$9+Current!#REF!)/4)</f>
      </c>
      <c r="K254" s="69">
        <f>IF($A254="","",(Current!L$9+Current!#REF!)/4)</f>
      </c>
      <c r="L254" s="69">
        <f>IF($A254="","",(Current!M$9+Current!#REF!)/4)</f>
      </c>
      <c r="M254" s="58">
        <f t="shared" si="10"/>
      </c>
      <c r="O254" s="171">
        <f>IF($A254="","",(Reference!B$9+Reference!#REF!)/4)</f>
      </c>
      <c r="P254" s="171">
        <f>IF($A254="","",(Reference!C$9+Reference!#REF!)/4)</f>
      </c>
      <c r="Q254" s="171">
        <f>IF($A254="","",(Reference!D$9+Reference!#REF!)/4)</f>
      </c>
      <c r="R254" s="171">
        <f>IF($A254="","",(Reference!E$9+Reference!#REF!)/4)</f>
      </c>
      <c r="S254" s="171">
        <f>IF($A254="","",(Reference!F$9+Reference!#REF!)/4)</f>
      </c>
      <c r="T254" s="171">
        <f>IF($A254="","",(Reference!G$9+Reference!#REF!)/4)</f>
      </c>
      <c r="U254" s="171">
        <f>IF($A254="","",(Reference!H$9+Reference!#REF!)/4)</f>
      </c>
      <c r="V254" s="171">
        <f>IF($A254="","",(Reference!I$9+Reference!#REF!)/4)</f>
      </c>
      <c r="W254" s="171">
        <f>IF($A254="","",(Reference!J$9+Reference!#REF!)/4)</f>
      </c>
      <c r="X254" s="171">
        <f>IF($A254="","",(Reference!K$9+Reference!#REF!)/4)</f>
      </c>
      <c r="Y254" s="171">
        <f>IF($A254="","",(Reference!L$9+Reference!#REF!)/4)</f>
      </c>
      <c r="Z254" s="172">
        <f t="shared" si="11"/>
      </c>
    </row>
    <row r="255" spans="1:26" ht="16.5">
      <c r="A255" s="281">
        <f>IF(Current!A255&lt;&gt;"",Current!A255,"")</f>
      </c>
      <c r="B255" s="69">
        <f>IF($A255="","",(Current!C$9+Current!#REF!)/4)</f>
      </c>
      <c r="C255" s="69">
        <f>IF($A255="","",(Current!D$9+Current!#REF!)/4)</f>
      </c>
      <c r="D255" s="69">
        <f>IF($A255="","",(Current!E$9+Current!#REF!)/4)</f>
      </c>
      <c r="E255" s="69">
        <f>IF($A255="","",(Current!F$9+Current!#REF!)/4)</f>
      </c>
      <c r="F255" s="69">
        <f>IF($A255="","",(Current!G$9+Current!#REF!)/4)</f>
      </c>
      <c r="G255" s="69">
        <f>IF($A255="","",(Current!H$9+Current!#REF!)/4)</f>
      </c>
      <c r="H255" s="69">
        <f>IF($A255="","",(Current!I$9+Current!#REF!)/4)</f>
      </c>
      <c r="I255" s="69">
        <f>IF($A255="","",(Current!J$9+Current!#REF!)/4)</f>
      </c>
      <c r="J255" s="69">
        <f>IF($A255="","",(Current!K$9+Current!#REF!)/4)</f>
      </c>
      <c r="K255" s="69">
        <f>IF($A255="","",(Current!L$9+Current!#REF!)/4)</f>
      </c>
      <c r="L255" s="69">
        <f>IF($A255="","",(Current!M$9+Current!#REF!)/4)</f>
      </c>
      <c r="M255" s="58">
        <f t="shared" si="10"/>
      </c>
      <c r="O255" s="171">
        <f>IF($A255="","",(Reference!B$9+Reference!#REF!)/4)</f>
      </c>
      <c r="P255" s="171">
        <f>IF($A255="","",(Reference!C$9+Reference!#REF!)/4)</f>
      </c>
      <c r="Q255" s="171">
        <f>IF($A255="","",(Reference!D$9+Reference!#REF!)/4)</f>
      </c>
      <c r="R255" s="171">
        <f>IF($A255="","",(Reference!E$9+Reference!#REF!)/4)</f>
      </c>
      <c r="S255" s="171">
        <f>IF($A255="","",(Reference!F$9+Reference!#REF!)/4)</f>
      </c>
      <c r="T255" s="171">
        <f>IF($A255="","",(Reference!G$9+Reference!#REF!)/4)</f>
      </c>
      <c r="U255" s="171">
        <f>IF($A255="","",(Reference!H$9+Reference!#REF!)/4)</f>
      </c>
      <c r="V255" s="171">
        <f>IF($A255="","",(Reference!I$9+Reference!#REF!)/4)</f>
      </c>
      <c r="W255" s="171">
        <f>IF($A255="","",(Reference!J$9+Reference!#REF!)/4)</f>
      </c>
      <c r="X255" s="171">
        <f>IF($A255="","",(Reference!K$9+Reference!#REF!)/4)</f>
      </c>
      <c r="Y255" s="171">
        <f>IF($A255="","",(Reference!L$9+Reference!#REF!)/4)</f>
      </c>
      <c r="Z255" s="172">
        <f t="shared" si="11"/>
      </c>
    </row>
    <row r="256" spans="1:26" ht="16.5">
      <c r="A256" s="281">
        <f>IF(Current!A256&lt;&gt;"",Current!A256,"")</f>
      </c>
      <c r="B256" s="69">
        <f>IF($A256="","",(Current!C$9+Current!#REF!)/4)</f>
      </c>
      <c r="C256" s="69">
        <f>IF($A256="","",(Current!D$9+Current!#REF!)/4)</f>
      </c>
      <c r="D256" s="69">
        <f>IF($A256="","",(Current!E$9+Current!#REF!)/4)</f>
      </c>
      <c r="E256" s="69">
        <f>IF($A256="","",(Current!F$9+Current!#REF!)/4)</f>
      </c>
      <c r="F256" s="69">
        <f>IF($A256="","",(Current!G$9+Current!#REF!)/4)</f>
      </c>
      <c r="G256" s="69">
        <f>IF($A256="","",(Current!H$9+Current!#REF!)/4)</f>
      </c>
      <c r="H256" s="69">
        <f>IF($A256="","",(Current!I$9+Current!#REF!)/4)</f>
      </c>
      <c r="I256" s="69">
        <f>IF($A256="","",(Current!J$9+Current!#REF!)/4)</f>
      </c>
      <c r="J256" s="69">
        <f>IF($A256="","",(Current!K$9+Current!#REF!)/4)</f>
      </c>
      <c r="K256" s="69">
        <f>IF($A256="","",(Current!L$9+Current!#REF!)/4)</f>
      </c>
      <c r="L256" s="69">
        <f>IF($A256="","",(Current!M$9+Current!#REF!)/4)</f>
      </c>
      <c r="M256" s="58">
        <f t="shared" si="10"/>
      </c>
      <c r="O256" s="171">
        <f>IF($A256="","",(Reference!B$9+Reference!#REF!)/4)</f>
      </c>
      <c r="P256" s="171">
        <f>IF($A256="","",(Reference!C$9+Reference!#REF!)/4)</f>
      </c>
      <c r="Q256" s="171">
        <f>IF($A256="","",(Reference!D$9+Reference!#REF!)/4)</f>
      </c>
      <c r="R256" s="171">
        <f>IF($A256="","",(Reference!E$9+Reference!#REF!)/4)</f>
      </c>
      <c r="S256" s="171">
        <f>IF($A256="","",(Reference!F$9+Reference!#REF!)/4)</f>
      </c>
      <c r="T256" s="171">
        <f>IF($A256="","",(Reference!G$9+Reference!#REF!)/4)</f>
      </c>
      <c r="U256" s="171">
        <f>IF($A256="","",(Reference!H$9+Reference!#REF!)/4)</f>
      </c>
      <c r="V256" s="171">
        <f>IF($A256="","",(Reference!I$9+Reference!#REF!)/4)</f>
      </c>
      <c r="W256" s="171">
        <f>IF($A256="","",(Reference!J$9+Reference!#REF!)/4)</f>
      </c>
      <c r="X256" s="171">
        <f>IF($A256="","",(Reference!K$9+Reference!#REF!)/4)</f>
      </c>
      <c r="Y256" s="171">
        <f>IF($A256="","",(Reference!L$9+Reference!#REF!)/4)</f>
      </c>
      <c r="Z256" s="172">
        <f t="shared" si="11"/>
      </c>
    </row>
    <row r="257" spans="1:26" ht="16.5">
      <c r="A257" s="281">
        <f>IF(Current!A257&lt;&gt;"",Current!A257,"")</f>
      </c>
      <c r="B257" s="69">
        <f>IF($A257="","",(Current!C$9+Current!#REF!)/4)</f>
      </c>
      <c r="C257" s="69">
        <f>IF($A257="","",(Current!D$9+Current!#REF!)/4)</f>
      </c>
      <c r="D257" s="69">
        <f>IF($A257="","",(Current!E$9+Current!#REF!)/4)</f>
      </c>
      <c r="E257" s="69">
        <f>IF($A257="","",(Current!F$9+Current!#REF!)/4)</f>
      </c>
      <c r="F257" s="69">
        <f>IF($A257="","",(Current!G$9+Current!#REF!)/4)</f>
      </c>
      <c r="G257" s="69">
        <f>IF($A257="","",(Current!H$9+Current!#REF!)/4)</f>
      </c>
      <c r="H257" s="69">
        <f>IF($A257="","",(Current!I$9+Current!#REF!)/4)</f>
      </c>
      <c r="I257" s="69">
        <f>IF($A257="","",(Current!J$9+Current!#REF!)/4)</f>
      </c>
      <c r="J257" s="69">
        <f>IF($A257="","",(Current!K$9+Current!#REF!)/4)</f>
      </c>
      <c r="K257" s="69">
        <f>IF($A257="","",(Current!L$9+Current!#REF!)/4)</f>
      </c>
      <c r="L257" s="69">
        <f>IF($A257="","",(Current!M$9+Current!#REF!)/4)</f>
      </c>
      <c r="M257" s="58">
        <f t="shared" si="10"/>
      </c>
      <c r="O257" s="171">
        <f>IF($A257="","",(Reference!B$9+Reference!#REF!)/4)</f>
      </c>
      <c r="P257" s="171">
        <f>IF($A257="","",(Reference!C$9+Reference!#REF!)/4)</f>
      </c>
      <c r="Q257" s="171">
        <f>IF($A257="","",(Reference!D$9+Reference!#REF!)/4)</f>
      </c>
      <c r="R257" s="171">
        <f>IF($A257="","",(Reference!E$9+Reference!#REF!)/4)</f>
      </c>
      <c r="S257" s="171">
        <f>IF($A257="","",(Reference!F$9+Reference!#REF!)/4)</f>
      </c>
      <c r="T257" s="171">
        <f>IF($A257="","",(Reference!G$9+Reference!#REF!)/4)</f>
      </c>
      <c r="U257" s="171">
        <f>IF($A257="","",(Reference!H$9+Reference!#REF!)/4)</f>
      </c>
      <c r="V257" s="171">
        <f>IF($A257="","",(Reference!I$9+Reference!#REF!)/4)</f>
      </c>
      <c r="W257" s="171">
        <f>IF($A257="","",(Reference!J$9+Reference!#REF!)/4)</f>
      </c>
      <c r="X257" s="171">
        <f>IF($A257="","",(Reference!K$9+Reference!#REF!)/4)</f>
      </c>
      <c r="Y257" s="171">
        <f>IF($A257="","",(Reference!L$9+Reference!#REF!)/4)</f>
      </c>
      <c r="Z257" s="172">
        <f t="shared" si="11"/>
      </c>
    </row>
    <row r="258" spans="1:26" ht="16.5">
      <c r="A258" s="281">
        <f>IF(Current!A258&lt;&gt;"",Current!A258,"")</f>
      </c>
      <c r="B258" s="69">
        <f>IF($A258="","",(Current!C$9+Current!#REF!)/4)</f>
      </c>
      <c r="C258" s="69">
        <f>IF($A258="","",(Current!D$9+Current!#REF!)/4)</f>
      </c>
      <c r="D258" s="69">
        <f>IF($A258="","",(Current!E$9+Current!#REF!)/4)</f>
      </c>
      <c r="E258" s="69">
        <f>IF($A258="","",(Current!F$9+Current!#REF!)/4)</f>
      </c>
      <c r="F258" s="69">
        <f>IF($A258="","",(Current!G$9+Current!#REF!)/4)</f>
      </c>
      <c r="G258" s="69">
        <f>IF($A258="","",(Current!H$9+Current!#REF!)/4)</f>
      </c>
      <c r="H258" s="69">
        <f>IF($A258="","",(Current!I$9+Current!#REF!)/4)</f>
      </c>
      <c r="I258" s="69">
        <f>IF($A258="","",(Current!J$9+Current!#REF!)/4)</f>
      </c>
      <c r="J258" s="69">
        <f>IF($A258="","",(Current!K$9+Current!#REF!)/4)</f>
      </c>
      <c r="K258" s="69">
        <f>IF($A258="","",(Current!L$9+Current!#REF!)/4)</f>
      </c>
      <c r="L258" s="69">
        <f>IF($A258="","",(Current!M$9+Current!#REF!)/4)</f>
      </c>
      <c r="M258" s="58">
        <f t="shared" si="10"/>
      </c>
      <c r="O258" s="171">
        <f>IF($A258="","",(Reference!B$9+Reference!#REF!)/4)</f>
      </c>
      <c r="P258" s="171">
        <f>IF($A258="","",(Reference!C$9+Reference!#REF!)/4)</f>
      </c>
      <c r="Q258" s="171">
        <f>IF($A258="","",(Reference!D$9+Reference!#REF!)/4)</f>
      </c>
      <c r="R258" s="171">
        <f>IF($A258="","",(Reference!E$9+Reference!#REF!)/4)</f>
      </c>
      <c r="S258" s="171">
        <f>IF($A258="","",(Reference!F$9+Reference!#REF!)/4)</f>
      </c>
      <c r="T258" s="171">
        <f>IF($A258="","",(Reference!G$9+Reference!#REF!)/4)</f>
      </c>
      <c r="U258" s="171">
        <f>IF($A258="","",(Reference!H$9+Reference!#REF!)/4)</f>
      </c>
      <c r="V258" s="171">
        <f>IF($A258="","",(Reference!I$9+Reference!#REF!)/4)</f>
      </c>
      <c r="W258" s="171">
        <f>IF($A258="","",(Reference!J$9+Reference!#REF!)/4)</f>
      </c>
      <c r="X258" s="171">
        <f>IF($A258="","",(Reference!K$9+Reference!#REF!)/4)</f>
      </c>
      <c r="Y258" s="171">
        <f>IF($A258="","",(Reference!L$9+Reference!#REF!)/4)</f>
      </c>
      <c r="Z258" s="172">
        <f t="shared" si="11"/>
      </c>
    </row>
    <row r="259" spans="1:26" ht="16.5">
      <c r="A259" s="281">
        <f>IF(Current!A259&lt;&gt;"",Current!A259,"")</f>
      </c>
      <c r="B259" s="69">
        <f>IF($A259="","",(Current!C$9+Current!#REF!)/4)</f>
      </c>
      <c r="C259" s="69">
        <f>IF($A259="","",(Current!D$9+Current!#REF!)/4)</f>
      </c>
      <c r="D259" s="69">
        <f>IF($A259="","",(Current!E$9+Current!#REF!)/4)</f>
      </c>
      <c r="E259" s="69">
        <f>IF($A259="","",(Current!F$9+Current!#REF!)/4)</f>
      </c>
      <c r="F259" s="69">
        <f>IF($A259="","",(Current!G$9+Current!#REF!)/4)</f>
      </c>
      <c r="G259" s="69">
        <f>IF($A259="","",(Current!H$9+Current!#REF!)/4)</f>
      </c>
      <c r="H259" s="69">
        <f>IF($A259="","",(Current!I$9+Current!#REF!)/4)</f>
      </c>
      <c r="I259" s="69">
        <f>IF($A259="","",(Current!J$9+Current!#REF!)/4)</f>
      </c>
      <c r="J259" s="69">
        <f>IF($A259="","",(Current!K$9+Current!#REF!)/4)</f>
      </c>
      <c r="K259" s="69">
        <f>IF($A259="","",(Current!L$9+Current!#REF!)/4)</f>
      </c>
      <c r="L259" s="69">
        <f>IF($A259="","",(Current!M$9+Current!#REF!)/4)</f>
      </c>
      <c r="M259" s="58">
        <f t="shared" si="10"/>
      </c>
      <c r="O259" s="171">
        <f>IF($A259="","",(Reference!B$9+Reference!#REF!)/4)</f>
      </c>
      <c r="P259" s="171">
        <f>IF($A259="","",(Reference!C$9+Reference!#REF!)/4)</f>
      </c>
      <c r="Q259" s="171">
        <f>IF($A259="","",(Reference!D$9+Reference!#REF!)/4)</f>
      </c>
      <c r="R259" s="171">
        <f>IF($A259="","",(Reference!E$9+Reference!#REF!)/4)</f>
      </c>
      <c r="S259" s="171">
        <f>IF($A259="","",(Reference!F$9+Reference!#REF!)/4)</f>
      </c>
      <c r="T259" s="171">
        <f>IF($A259="","",(Reference!G$9+Reference!#REF!)/4)</f>
      </c>
      <c r="U259" s="171">
        <f>IF($A259="","",(Reference!H$9+Reference!#REF!)/4)</f>
      </c>
      <c r="V259" s="171">
        <f>IF($A259="","",(Reference!I$9+Reference!#REF!)/4)</f>
      </c>
      <c r="W259" s="171">
        <f>IF($A259="","",(Reference!J$9+Reference!#REF!)/4)</f>
      </c>
      <c r="X259" s="171">
        <f>IF($A259="","",(Reference!K$9+Reference!#REF!)/4)</f>
      </c>
      <c r="Y259" s="171">
        <f>IF($A259="","",(Reference!L$9+Reference!#REF!)/4)</f>
      </c>
      <c r="Z259" s="172">
        <f t="shared" si="11"/>
      </c>
    </row>
    <row r="260" spans="1:26" ht="16.5">
      <c r="A260" s="281">
        <f>IF(Current!A260&lt;&gt;"",Current!A260,"")</f>
      </c>
      <c r="B260" s="69">
        <f>IF($A260="","",(Current!C$9+Current!#REF!)/4)</f>
      </c>
      <c r="C260" s="69">
        <f>IF($A260="","",(Current!D$9+Current!#REF!)/4)</f>
      </c>
      <c r="D260" s="69">
        <f>IF($A260="","",(Current!E$9+Current!#REF!)/4)</f>
      </c>
      <c r="E260" s="69">
        <f>IF($A260="","",(Current!F$9+Current!#REF!)/4)</f>
      </c>
      <c r="F260" s="69">
        <f>IF($A260="","",(Current!G$9+Current!#REF!)/4)</f>
      </c>
      <c r="G260" s="69">
        <f>IF($A260="","",(Current!H$9+Current!#REF!)/4)</f>
      </c>
      <c r="H260" s="69">
        <f>IF($A260="","",(Current!I$9+Current!#REF!)/4)</f>
      </c>
      <c r="I260" s="69">
        <f>IF($A260="","",(Current!J$9+Current!#REF!)/4)</f>
      </c>
      <c r="J260" s="69">
        <f>IF($A260="","",(Current!K$9+Current!#REF!)/4)</f>
      </c>
      <c r="K260" s="69">
        <f>IF($A260="","",(Current!L$9+Current!#REF!)/4)</f>
      </c>
      <c r="L260" s="69">
        <f>IF($A260="","",(Current!M$9+Current!#REF!)/4)</f>
      </c>
      <c r="M260" s="58">
        <f t="shared" si="10"/>
      </c>
      <c r="O260" s="171">
        <f>IF($A260="","",(Reference!B$9+Reference!#REF!)/4)</f>
      </c>
      <c r="P260" s="171">
        <f>IF($A260="","",(Reference!C$9+Reference!#REF!)/4)</f>
      </c>
      <c r="Q260" s="171">
        <f>IF($A260="","",(Reference!D$9+Reference!#REF!)/4)</f>
      </c>
      <c r="R260" s="171">
        <f>IF($A260="","",(Reference!E$9+Reference!#REF!)/4)</f>
      </c>
      <c r="S260" s="171">
        <f>IF($A260="","",(Reference!F$9+Reference!#REF!)/4)</f>
      </c>
      <c r="T260" s="171">
        <f>IF($A260="","",(Reference!G$9+Reference!#REF!)/4)</f>
      </c>
      <c r="U260" s="171">
        <f>IF($A260="","",(Reference!H$9+Reference!#REF!)/4)</f>
      </c>
      <c r="V260" s="171">
        <f>IF($A260="","",(Reference!I$9+Reference!#REF!)/4)</f>
      </c>
      <c r="W260" s="171">
        <f>IF($A260="","",(Reference!J$9+Reference!#REF!)/4)</f>
      </c>
      <c r="X260" s="171">
        <f>IF($A260="","",(Reference!K$9+Reference!#REF!)/4)</f>
      </c>
      <c r="Y260" s="171">
        <f>IF($A260="","",(Reference!L$9+Reference!#REF!)/4)</f>
      </c>
      <c r="Z260" s="172">
        <f t="shared" si="11"/>
      </c>
    </row>
    <row r="261" spans="1:26" ht="16.5">
      <c r="A261" s="281">
        <f>IF(Current!A261&lt;&gt;"",Current!A261,"")</f>
      </c>
      <c r="B261" s="69">
        <f>IF($A261="","",(Current!C$9+Current!#REF!)/4)</f>
      </c>
      <c r="C261" s="69">
        <f>IF($A261="","",(Current!D$9+Current!#REF!)/4)</f>
      </c>
      <c r="D261" s="69">
        <f>IF($A261="","",(Current!E$9+Current!#REF!)/4)</f>
      </c>
      <c r="E261" s="69">
        <f>IF($A261="","",(Current!F$9+Current!#REF!)/4)</f>
      </c>
      <c r="F261" s="69">
        <f>IF($A261="","",(Current!G$9+Current!#REF!)/4)</f>
      </c>
      <c r="G261" s="69">
        <f>IF($A261="","",(Current!H$9+Current!#REF!)/4)</f>
      </c>
      <c r="H261" s="69">
        <f>IF($A261="","",(Current!I$9+Current!#REF!)/4)</f>
      </c>
      <c r="I261" s="69">
        <f>IF($A261="","",(Current!J$9+Current!#REF!)/4)</f>
      </c>
      <c r="J261" s="69">
        <f>IF($A261="","",(Current!K$9+Current!#REF!)/4)</f>
      </c>
      <c r="K261" s="69">
        <f>IF($A261="","",(Current!L$9+Current!#REF!)/4)</f>
      </c>
      <c r="L261" s="69">
        <f>IF($A261="","",(Current!M$9+Current!#REF!)/4)</f>
      </c>
      <c r="M261" s="58">
        <f t="shared" si="10"/>
      </c>
      <c r="O261" s="171">
        <f>IF($A261="","",(Reference!B$9+Reference!#REF!)/4)</f>
      </c>
      <c r="P261" s="171">
        <f>IF($A261="","",(Reference!C$9+Reference!#REF!)/4)</f>
      </c>
      <c r="Q261" s="171">
        <f>IF($A261="","",(Reference!D$9+Reference!#REF!)/4)</f>
      </c>
      <c r="R261" s="171">
        <f>IF($A261="","",(Reference!E$9+Reference!#REF!)/4)</f>
      </c>
      <c r="S261" s="171">
        <f>IF($A261="","",(Reference!F$9+Reference!#REF!)/4)</f>
      </c>
      <c r="T261" s="171">
        <f>IF($A261="","",(Reference!G$9+Reference!#REF!)/4)</f>
      </c>
      <c r="U261" s="171">
        <f>IF($A261="","",(Reference!H$9+Reference!#REF!)/4)</f>
      </c>
      <c r="V261" s="171">
        <f>IF($A261="","",(Reference!I$9+Reference!#REF!)/4)</f>
      </c>
      <c r="W261" s="171">
        <f>IF($A261="","",(Reference!J$9+Reference!#REF!)/4)</f>
      </c>
      <c r="X261" s="171">
        <f>IF($A261="","",(Reference!K$9+Reference!#REF!)/4)</f>
      </c>
      <c r="Y261" s="171">
        <f>IF($A261="","",(Reference!L$9+Reference!#REF!)/4)</f>
      </c>
      <c r="Z261" s="172">
        <f t="shared" si="11"/>
      </c>
    </row>
    <row r="262" spans="1:26" ht="16.5">
      <c r="A262" s="281">
        <f>IF(Current!A262&lt;&gt;"",Current!A262,"")</f>
      </c>
      <c r="B262" s="69">
        <f>IF($A262="","",(Current!C$9+Current!#REF!)/4)</f>
      </c>
      <c r="C262" s="69">
        <f>IF($A262="","",(Current!D$9+Current!#REF!)/4)</f>
      </c>
      <c r="D262" s="69">
        <f>IF($A262="","",(Current!E$9+Current!#REF!)/4)</f>
      </c>
      <c r="E262" s="69">
        <f>IF($A262="","",(Current!F$9+Current!#REF!)/4)</f>
      </c>
      <c r="F262" s="69">
        <f>IF($A262="","",(Current!G$9+Current!#REF!)/4)</f>
      </c>
      <c r="G262" s="69">
        <f>IF($A262="","",(Current!H$9+Current!#REF!)/4)</f>
      </c>
      <c r="H262" s="69">
        <f>IF($A262="","",(Current!I$9+Current!#REF!)/4)</f>
      </c>
      <c r="I262" s="69">
        <f>IF($A262="","",(Current!J$9+Current!#REF!)/4)</f>
      </c>
      <c r="J262" s="69">
        <f>IF($A262="","",(Current!K$9+Current!#REF!)/4)</f>
      </c>
      <c r="K262" s="69">
        <f>IF($A262="","",(Current!L$9+Current!#REF!)/4)</f>
      </c>
      <c r="L262" s="69">
        <f>IF($A262="","",(Current!M$9+Current!#REF!)/4)</f>
      </c>
      <c r="M262" s="58">
        <f t="shared" si="10"/>
      </c>
      <c r="O262" s="171">
        <f>IF($A262="","",(Reference!B$9+Reference!#REF!)/4)</f>
      </c>
      <c r="P262" s="171">
        <f>IF($A262="","",(Reference!C$9+Reference!#REF!)/4)</f>
      </c>
      <c r="Q262" s="171">
        <f>IF($A262="","",(Reference!D$9+Reference!#REF!)/4)</f>
      </c>
      <c r="R262" s="171">
        <f>IF($A262="","",(Reference!E$9+Reference!#REF!)/4)</f>
      </c>
      <c r="S262" s="171">
        <f>IF($A262="","",(Reference!F$9+Reference!#REF!)/4)</f>
      </c>
      <c r="T262" s="171">
        <f>IF($A262="","",(Reference!G$9+Reference!#REF!)/4)</f>
      </c>
      <c r="U262" s="171">
        <f>IF($A262="","",(Reference!H$9+Reference!#REF!)/4)</f>
      </c>
      <c r="V262" s="171">
        <f>IF($A262="","",(Reference!I$9+Reference!#REF!)/4)</f>
      </c>
      <c r="W262" s="171">
        <f>IF($A262="","",(Reference!J$9+Reference!#REF!)/4)</f>
      </c>
      <c r="X262" s="171">
        <f>IF($A262="","",(Reference!K$9+Reference!#REF!)/4)</f>
      </c>
      <c r="Y262" s="171">
        <f>IF($A262="","",(Reference!L$9+Reference!#REF!)/4)</f>
      </c>
      <c r="Z262" s="172">
        <f t="shared" si="11"/>
      </c>
    </row>
    <row r="263" spans="1:26" ht="16.5">
      <c r="A263" s="281">
        <f>IF(Current!A263&lt;&gt;"",Current!A263,"")</f>
      </c>
      <c r="B263" s="69">
        <f>IF($A263="","",(Current!C$9+Current!#REF!)/4)</f>
      </c>
      <c r="C263" s="69">
        <f>IF($A263="","",(Current!D$9+Current!#REF!)/4)</f>
      </c>
      <c r="D263" s="69">
        <f>IF($A263="","",(Current!E$9+Current!#REF!)/4)</f>
      </c>
      <c r="E263" s="69">
        <f>IF($A263="","",(Current!F$9+Current!#REF!)/4)</f>
      </c>
      <c r="F263" s="69">
        <f>IF($A263="","",(Current!G$9+Current!#REF!)/4)</f>
      </c>
      <c r="G263" s="69">
        <f>IF($A263="","",(Current!H$9+Current!#REF!)/4)</f>
      </c>
      <c r="H263" s="69">
        <f>IF($A263="","",(Current!I$9+Current!#REF!)/4)</f>
      </c>
      <c r="I263" s="69">
        <f>IF($A263="","",(Current!J$9+Current!#REF!)/4)</f>
      </c>
      <c r="J263" s="69">
        <f>IF($A263="","",(Current!K$9+Current!#REF!)/4)</f>
      </c>
      <c r="K263" s="69">
        <f>IF($A263="","",(Current!L$9+Current!#REF!)/4)</f>
      </c>
      <c r="L263" s="69">
        <f>IF($A263="","",(Current!M$9+Current!#REF!)/4)</f>
      </c>
      <c r="M263" s="58">
        <f t="shared" si="10"/>
      </c>
      <c r="O263" s="171">
        <f>IF($A263="","",(Reference!B$9+Reference!#REF!)/4)</f>
      </c>
      <c r="P263" s="171">
        <f>IF($A263="","",(Reference!C$9+Reference!#REF!)/4)</f>
      </c>
      <c r="Q263" s="171">
        <f>IF($A263="","",(Reference!D$9+Reference!#REF!)/4)</f>
      </c>
      <c r="R263" s="171">
        <f>IF($A263="","",(Reference!E$9+Reference!#REF!)/4)</f>
      </c>
      <c r="S263" s="171">
        <f>IF($A263="","",(Reference!F$9+Reference!#REF!)/4)</f>
      </c>
      <c r="T263" s="171">
        <f>IF($A263="","",(Reference!G$9+Reference!#REF!)/4)</f>
      </c>
      <c r="U263" s="171">
        <f>IF($A263="","",(Reference!H$9+Reference!#REF!)/4)</f>
      </c>
      <c r="V263" s="171">
        <f>IF($A263="","",(Reference!I$9+Reference!#REF!)/4)</f>
      </c>
      <c r="W263" s="171">
        <f>IF($A263="","",(Reference!J$9+Reference!#REF!)/4)</f>
      </c>
      <c r="X263" s="171">
        <f>IF($A263="","",(Reference!K$9+Reference!#REF!)/4)</f>
      </c>
      <c r="Y263" s="171">
        <f>IF($A263="","",(Reference!L$9+Reference!#REF!)/4)</f>
      </c>
      <c r="Z263" s="172">
        <f t="shared" si="11"/>
      </c>
    </row>
    <row r="264" spans="1:26" ht="16.5">
      <c r="A264" s="281">
        <f>IF(Current!A264&lt;&gt;"",Current!A264,"")</f>
      </c>
      <c r="B264" s="69">
        <f>IF($A264="","",(Current!C$9+Current!#REF!)/4)</f>
      </c>
      <c r="C264" s="69">
        <f>IF($A264="","",(Current!D$9+Current!#REF!)/4)</f>
      </c>
      <c r="D264" s="69">
        <f>IF($A264="","",(Current!E$9+Current!#REF!)/4)</f>
      </c>
      <c r="E264" s="69">
        <f>IF($A264="","",(Current!F$9+Current!#REF!)/4)</f>
      </c>
      <c r="F264" s="69">
        <f>IF($A264="","",(Current!G$9+Current!#REF!)/4)</f>
      </c>
      <c r="G264" s="69">
        <f>IF($A264="","",(Current!H$9+Current!#REF!)/4)</f>
      </c>
      <c r="H264" s="69">
        <f>IF($A264="","",(Current!I$9+Current!#REF!)/4)</f>
      </c>
      <c r="I264" s="69">
        <f>IF($A264="","",(Current!J$9+Current!#REF!)/4)</f>
      </c>
      <c r="J264" s="69">
        <f>IF($A264="","",(Current!K$9+Current!#REF!)/4)</f>
      </c>
      <c r="K264" s="69">
        <f>IF($A264="","",(Current!L$9+Current!#REF!)/4)</f>
      </c>
      <c r="L264" s="69">
        <f>IF($A264="","",(Current!M$9+Current!#REF!)/4)</f>
      </c>
      <c r="M264" s="58">
        <f t="shared" si="10"/>
      </c>
      <c r="O264" s="171">
        <f>IF($A264="","",(Reference!B$9+Reference!#REF!)/4)</f>
      </c>
      <c r="P264" s="171">
        <f>IF($A264="","",(Reference!C$9+Reference!#REF!)/4)</f>
      </c>
      <c r="Q264" s="171">
        <f>IF($A264="","",(Reference!D$9+Reference!#REF!)/4)</f>
      </c>
      <c r="R264" s="171">
        <f>IF($A264="","",(Reference!E$9+Reference!#REF!)/4)</f>
      </c>
      <c r="S264" s="171">
        <f>IF($A264="","",(Reference!F$9+Reference!#REF!)/4)</f>
      </c>
      <c r="T264" s="171">
        <f>IF($A264="","",(Reference!G$9+Reference!#REF!)/4)</f>
      </c>
      <c r="U264" s="171">
        <f>IF($A264="","",(Reference!H$9+Reference!#REF!)/4)</f>
      </c>
      <c r="V264" s="171">
        <f>IF($A264="","",(Reference!I$9+Reference!#REF!)/4)</f>
      </c>
      <c r="W264" s="171">
        <f>IF($A264="","",(Reference!J$9+Reference!#REF!)/4)</f>
      </c>
      <c r="X264" s="171">
        <f>IF($A264="","",(Reference!K$9+Reference!#REF!)/4)</f>
      </c>
      <c r="Y264" s="171">
        <f>IF($A264="","",(Reference!L$9+Reference!#REF!)/4)</f>
      </c>
      <c r="Z264" s="172">
        <f t="shared" si="11"/>
      </c>
    </row>
    <row r="265" spans="1:26" ht="16.5">
      <c r="A265" s="281">
        <f>IF(Current!A265&lt;&gt;"",Current!A265,"")</f>
      </c>
      <c r="B265" s="69">
        <f>IF($A265="","",(Current!C$9+Current!#REF!)/4)</f>
      </c>
      <c r="C265" s="69">
        <f>IF($A265="","",(Current!D$9+Current!#REF!)/4)</f>
      </c>
      <c r="D265" s="69">
        <f>IF($A265="","",(Current!E$9+Current!#REF!)/4)</f>
      </c>
      <c r="E265" s="69">
        <f>IF($A265="","",(Current!F$9+Current!#REF!)/4)</f>
      </c>
      <c r="F265" s="69">
        <f>IF($A265="","",(Current!G$9+Current!#REF!)/4)</f>
      </c>
      <c r="G265" s="69">
        <f>IF($A265="","",(Current!H$9+Current!#REF!)/4)</f>
      </c>
      <c r="H265" s="69">
        <f>IF($A265="","",(Current!I$9+Current!#REF!)/4)</f>
      </c>
      <c r="I265" s="69">
        <f>IF($A265="","",(Current!J$9+Current!#REF!)/4)</f>
      </c>
      <c r="J265" s="69">
        <f>IF($A265="","",(Current!K$9+Current!#REF!)/4)</f>
      </c>
      <c r="K265" s="69">
        <f>IF($A265="","",(Current!L$9+Current!#REF!)/4)</f>
      </c>
      <c r="L265" s="69">
        <f>IF($A265="","",(Current!M$9+Current!#REF!)/4)</f>
      </c>
      <c r="M265" s="58">
        <f t="shared" si="10"/>
      </c>
      <c r="O265" s="171">
        <f>IF($A265="","",(Reference!B$9+Reference!#REF!)/4)</f>
      </c>
      <c r="P265" s="171">
        <f>IF($A265="","",(Reference!C$9+Reference!#REF!)/4)</f>
      </c>
      <c r="Q265" s="171">
        <f>IF($A265="","",(Reference!D$9+Reference!#REF!)/4)</f>
      </c>
      <c r="R265" s="171">
        <f>IF($A265="","",(Reference!E$9+Reference!#REF!)/4)</f>
      </c>
      <c r="S265" s="171">
        <f>IF($A265="","",(Reference!F$9+Reference!#REF!)/4)</f>
      </c>
      <c r="T265" s="171">
        <f>IF($A265="","",(Reference!G$9+Reference!#REF!)/4)</f>
      </c>
      <c r="U265" s="171">
        <f>IF($A265="","",(Reference!H$9+Reference!#REF!)/4)</f>
      </c>
      <c r="V265" s="171">
        <f>IF($A265="","",(Reference!I$9+Reference!#REF!)/4)</f>
      </c>
      <c r="W265" s="171">
        <f>IF($A265="","",(Reference!J$9+Reference!#REF!)/4)</f>
      </c>
      <c r="X265" s="171">
        <f>IF($A265="","",(Reference!K$9+Reference!#REF!)/4)</f>
      </c>
      <c r="Y265" s="171">
        <f>IF($A265="","",(Reference!L$9+Reference!#REF!)/4)</f>
      </c>
      <c r="Z265" s="172">
        <f t="shared" si="11"/>
      </c>
    </row>
    <row r="266" spans="1:26" ht="16.5">
      <c r="A266" s="281">
        <f>IF(Current!A266&lt;&gt;"",Current!A266,"")</f>
      </c>
      <c r="B266" s="69">
        <f>IF($A266="","",(Current!C$9+Current!#REF!)/4)</f>
      </c>
      <c r="C266" s="69">
        <f>IF($A266="","",(Current!D$9+Current!#REF!)/4)</f>
      </c>
      <c r="D266" s="69">
        <f>IF($A266="","",(Current!E$9+Current!#REF!)/4)</f>
      </c>
      <c r="E266" s="69">
        <f>IF($A266="","",(Current!F$9+Current!#REF!)/4)</f>
      </c>
      <c r="F266" s="69">
        <f>IF($A266="","",(Current!G$9+Current!#REF!)/4)</f>
      </c>
      <c r="G266" s="69">
        <f>IF($A266="","",(Current!H$9+Current!#REF!)/4)</f>
      </c>
      <c r="H266" s="69">
        <f>IF($A266="","",(Current!I$9+Current!#REF!)/4)</f>
      </c>
      <c r="I266" s="69">
        <f>IF($A266="","",(Current!J$9+Current!#REF!)/4)</f>
      </c>
      <c r="J266" s="69">
        <f>IF($A266="","",(Current!K$9+Current!#REF!)/4)</f>
      </c>
      <c r="K266" s="69">
        <f>IF($A266="","",(Current!L$9+Current!#REF!)/4)</f>
      </c>
      <c r="L266" s="69">
        <f>IF($A266="","",(Current!M$9+Current!#REF!)/4)</f>
      </c>
      <c r="M266" s="58">
        <f t="shared" si="10"/>
      </c>
      <c r="O266" s="171">
        <f>IF($A266="","",(Reference!B$9+Reference!#REF!)/4)</f>
      </c>
      <c r="P266" s="171">
        <f>IF($A266="","",(Reference!C$9+Reference!#REF!)/4)</f>
      </c>
      <c r="Q266" s="171">
        <f>IF($A266="","",(Reference!D$9+Reference!#REF!)/4)</f>
      </c>
      <c r="R266" s="171">
        <f>IF($A266="","",(Reference!E$9+Reference!#REF!)/4)</f>
      </c>
      <c r="S266" s="171">
        <f>IF($A266="","",(Reference!F$9+Reference!#REF!)/4)</f>
      </c>
      <c r="T266" s="171">
        <f>IF($A266="","",(Reference!G$9+Reference!#REF!)/4)</f>
      </c>
      <c r="U266" s="171">
        <f>IF($A266="","",(Reference!H$9+Reference!#REF!)/4)</f>
      </c>
      <c r="V266" s="171">
        <f>IF($A266="","",(Reference!I$9+Reference!#REF!)/4)</f>
      </c>
      <c r="W266" s="171">
        <f>IF($A266="","",(Reference!J$9+Reference!#REF!)/4)</f>
      </c>
      <c r="X266" s="171">
        <f>IF($A266="","",(Reference!K$9+Reference!#REF!)/4)</f>
      </c>
      <c r="Y266" s="171">
        <f>IF($A266="","",(Reference!L$9+Reference!#REF!)/4)</f>
      </c>
      <c r="Z266" s="172">
        <f t="shared" si="11"/>
      </c>
    </row>
    <row r="267" spans="1:26" ht="16.5">
      <c r="A267" s="281">
        <f>IF(Current!A267&lt;&gt;"",Current!A267,"")</f>
      </c>
      <c r="B267" s="69">
        <f>IF($A267="","",(Current!C$9+Current!#REF!)/4)</f>
      </c>
      <c r="C267" s="69">
        <f>IF($A267="","",(Current!D$9+Current!#REF!)/4)</f>
      </c>
      <c r="D267" s="69">
        <f>IF($A267="","",(Current!E$9+Current!#REF!)/4)</f>
      </c>
      <c r="E267" s="69">
        <f>IF($A267="","",(Current!F$9+Current!#REF!)/4)</f>
      </c>
      <c r="F267" s="69">
        <f>IF($A267="","",(Current!G$9+Current!#REF!)/4)</f>
      </c>
      <c r="G267" s="69">
        <f>IF($A267="","",(Current!H$9+Current!#REF!)/4)</f>
      </c>
      <c r="H267" s="69">
        <f>IF($A267="","",(Current!I$9+Current!#REF!)/4)</f>
      </c>
      <c r="I267" s="69">
        <f>IF($A267="","",(Current!J$9+Current!#REF!)/4)</f>
      </c>
      <c r="J267" s="69">
        <f>IF($A267="","",(Current!K$9+Current!#REF!)/4)</f>
      </c>
      <c r="K267" s="69">
        <f>IF($A267="","",(Current!L$9+Current!#REF!)/4)</f>
      </c>
      <c r="L267" s="69">
        <f>IF($A267="","",(Current!M$9+Current!#REF!)/4)</f>
      </c>
      <c r="M267" s="58">
        <f t="shared" si="10"/>
      </c>
      <c r="O267" s="171">
        <f>IF($A267="","",(Reference!B$9+Reference!#REF!)/4)</f>
      </c>
      <c r="P267" s="171">
        <f>IF($A267="","",(Reference!C$9+Reference!#REF!)/4)</f>
      </c>
      <c r="Q267" s="171">
        <f>IF($A267="","",(Reference!D$9+Reference!#REF!)/4)</f>
      </c>
      <c r="R267" s="171">
        <f>IF($A267="","",(Reference!E$9+Reference!#REF!)/4)</f>
      </c>
      <c r="S267" s="171">
        <f>IF($A267="","",(Reference!F$9+Reference!#REF!)/4)</f>
      </c>
      <c r="T267" s="171">
        <f>IF($A267="","",(Reference!G$9+Reference!#REF!)/4)</f>
      </c>
      <c r="U267" s="171">
        <f>IF($A267="","",(Reference!H$9+Reference!#REF!)/4)</f>
      </c>
      <c r="V267" s="171">
        <f>IF($A267="","",(Reference!I$9+Reference!#REF!)/4)</f>
      </c>
      <c r="W267" s="171">
        <f>IF($A267="","",(Reference!J$9+Reference!#REF!)/4)</f>
      </c>
      <c r="X267" s="171">
        <f>IF($A267="","",(Reference!K$9+Reference!#REF!)/4)</f>
      </c>
      <c r="Y267" s="171">
        <f>IF($A267="","",(Reference!L$9+Reference!#REF!)/4)</f>
      </c>
      <c r="Z267" s="250">
        <f t="shared" si="11"/>
      </c>
    </row>
    <row r="268" ht="15">
      <c r="A268" s="27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Mobrand Biometrics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chip</dc:creator>
  <cp:keywords/>
  <dc:description/>
  <cp:lastModifiedBy>Ed Salminen</cp:lastModifiedBy>
  <cp:lastPrinted>2004-03-31T02:44:48Z</cp:lastPrinted>
  <dcterms:created xsi:type="dcterms:W3CDTF">2003-04-08T22:05:46Z</dcterms:created>
  <dcterms:modified xsi:type="dcterms:W3CDTF">2004-05-21T18:59:06Z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